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onectados-my.sharepoint.com/personal/pedro_simionato_itaubba_com/Documents/Área de Trabalho/Acad Gov/Estação 3/Projeção de resultados/Projeção de resultados/"/>
    </mc:Choice>
  </mc:AlternateContent>
  <xr:revisionPtr revIDLastSave="0" documentId="8_{61A52D57-4425-4E0D-B794-E74495A48612}" xr6:coauthVersionLast="47" xr6:coauthVersionMax="47" xr10:uidLastSave="{00000000-0000-0000-0000-000000000000}"/>
  <bookViews>
    <workbookView xWindow="-110" yWindow="-110" windowWidth="19420" windowHeight="10420" xr2:uid="{9A8BBE1D-18BE-4B5E-BDEB-5A3FF48C5404}"/>
  </bookViews>
  <sheets>
    <sheet name="Premissas e Projeçõ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2" l="1"/>
  <c r="B55" i="2"/>
  <c r="B50" i="2"/>
  <c r="B51" i="2"/>
  <c r="B56" i="2"/>
  <c r="C44" i="2" l="1"/>
  <c r="D44" i="2" s="1"/>
  <c r="E44" i="2" s="1"/>
  <c r="F44" i="2" s="1"/>
  <c r="G44" i="2" s="1"/>
  <c r="H44" i="2" s="1"/>
  <c r="I44" i="2" s="1"/>
  <c r="M59" i="2" l="1"/>
  <c r="N59" i="2" s="1"/>
  <c r="O59" i="2" s="1"/>
  <c r="P59" i="2" s="1"/>
  <c r="Q59" i="2" s="1"/>
  <c r="R59" i="2" s="1"/>
  <c r="S59" i="2" s="1"/>
  <c r="K58" i="2"/>
  <c r="L57" i="2"/>
  <c r="C4" i="2" l="1"/>
  <c r="B46" i="2"/>
  <c r="C27" i="2"/>
  <c r="C28" i="2"/>
  <c r="C29" i="2"/>
  <c r="C30" i="2"/>
  <c r="C31" i="2"/>
  <c r="D31" i="2" s="1"/>
  <c r="E31" i="2" s="1"/>
  <c r="F31" i="2" s="1"/>
  <c r="G31" i="2" s="1"/>
  <c r="H31" i="2" s="1"/>
  <c r="I31" i="2" s="1"/>
  <c r="C26" i="2"/>
  <c r="C22" i="2"/>
  <c r="D22" i="2" s="1"/>
  <c r="E22" i="2" s="1"/>
  <c r="F22" i="2" s="1"/>
  <c r="G22" i="2" s="1"/>
  <c r="H22" i="2" s="1"/>
  <c r="I22" i="2" s="1"/>
  <c r="C15" i="2"/>
  <c r="C14" i="2"/>
  <c r="D14" i="2" s="1"/>
  <c r="E14" i="2" s="1"/>
  <c r="F14" i="2" s="1"/>
  <c r="B47" i="2"/>
  <c r="B49" i="2"/>
  <c r="B52" i="2" s="1"/>
  <c r="C41" i="2"/>
  <c r="D41" i="2" s="1"/>
  <c r="E41" i="2" s="1"/>
  <c r="F41" i="2" s="1"/>
  <c r="G41" i="2" s="1"/>
  <c r="H41" i="2" s="1"/>
  <c r="I41" i="2" s="1"/>
  <c r="I55" i="2" s="1"/>
  <c r="C42" i="2"/>
  <c r="D42" i="2" s="1"/>
  <c r="E42" i="2" s="1"/>
  <c r="F42" i="2" s="1"/>
  <c r="G42" i="2" s="1"/>
  <c r="H42" i="2" s="1"/>
  <c r="I42" i="2" s="1"/>
  <c r="B7" i="2"/>
  <c r="B48" i="2" l="1"/>
  <c r="B53" i="2" s="1"/>
  <c r="D4" i="2"/>
  <c r="M57" i="2"/>
  <c r="C47" i="2"/>
  <c r="F55" i="2"/>
  <c r="E55" i="2"/>
  <c r="C55" i="2"/>
  <c r="D55" i="2"/>
  <c r="G55" i="2"/>
  <c r="H55" i="2"/>
  <c r="D15" i="2"/>
  <c r="G14" i="2"/>
  <c r="D30" i="2"/>
  <c r="E30" i="2" s="1"/>
  <c r="C23" i="2"/>
  <c r="D23" i="2" s="1"/>
  <c r="E23" i="2" s="1"/>
  <c r="F23" i="2" s="1"/>
  <c r="G23" i="2" s="1"/>
  <c r="H23" i="2" s="1"/>
  <c r="I23" i="2" s="1"/>
  <c r="C38" i="2"/>
  <c r="D38" i="2" s="1"/>
  <c r="E38" i="2" s="1"/>
  <c r="F38" i="2" s="1"/>
  <c r="G38" i="2" s="1"/>
  <c r="H38" i="2" s="1"/>
  <c r="I38" i="2" s="1"/>
  <c r="C11" i="2"/>
  <c r="D11" i="2" s="1"/>
  <c r="E11" i="2" s="1"/>
  <c r="F11" i="2" s="1"/>
  <c r="G11" i="2" s="1"/>
  <c r="H11" i="2" s="1"/>
  <c r="I11" i="2" s="1"/>
  <c r="C12" i="2"/>
  <c r="D12" i="2" s="1"/>
  <c r="E12" i="2" s="1"/>
  <c r="F12" i="2" s="1"/>
  <c r="G12" i="2" s="1"/>
  <c r="H12" i="2" s="1"/>
  <c r="I12" i="2" s="1"/>
  <c r="C13" i="2"/>
  <c r="C10" i="2"/>
  <c r="B57" i="2" l="1"/>
  <c r="B58" i="2" s="1"/>
  <c r="B54" i="2"/>
  <c r="E4" i="2"/>
  <c r="N57" i="2"/>
  <c r="C46" i="2"/>
  <c r="D50" i="2"/>
  <c r="F50" i="2"/>
  <c r="E46" i="2"/>
  <c r="C50" i="2"/>
  <c r="E15" i="2"/>
  <c r="D47" i="2"/>
  <c r="E50" i="2"/>
  <c r="D46" i="2"/>
  <c r="H14" i="2"/>
  <c r="G50" i="2"/>
  <c r="D13" i="2"/>
  <c r="D10" i="2"/>
  <c r="F30" i="2"/>
  <c r="F46" i="2" s="1"/>
  <c r="C39" i="2"/>
  <c r="B59" i="2" l="1"/>
  <c r="F4" i="2"/>
  <c r="O57" i="2"/>
  <c r="L58" i="2"/>
  <c r="F15" i="2"/>
  <c r="E47" i="2"/>
  <c r="D39" i="2"/>
  <c r="C51" i="2"/>
  <c r="I14" i="2"/>
  <c r="H50" i="2"/>
  <c r="E13" i="2"/>
  <c r="E10" i="2"/>
  <c r="G30" i="2"/>
  <c r="G46" i="2" s="1"/>
  <c r="G4" i="2" l="1"/>
  <c r="P57" i="2"/>
  <c r="G15" i="2"/>
  <c r="F47" i="2"/>
  <c r="E39" i="2"/>
  <c r="D51" i="2"/>
  <c r="I50" i="2"/>
  <c r="F13" i="2"/>
  <c r="F10" i="2"/>
  <c r="H30" i="2"/>
  <c r="H46" i="2" s="1"/>
  <c r="H4" i="2" l="1"/>
  <c r="Q57" i="2"/>
  <c r="G47" i="2"/>
  <c r="H15" i="2"/>
  <c r="E51" i="2"/>
  <c r="F39" i="2"/>
  <c r="G13" i="2"/>
  <c r="G10" i="2"/>
  <c r="I30" i="2"/>
  <c r="I46" i="2" s="1"/>
  <c r="I4" i="2" l="1"/>
  <c r="S57" i="2" s="1"/>
  <c r="R57" i="2"/>
  <c r="H47" i="2"/>
  <c r="I15" i="2"/>
  <c r="I47" i="2" s="1"/>
  <c r="F51" i="2"/>
  <c r="G39" i="2"/>
  <c r="H13" i="2"/>
  <c r="H10" i="2"/>
  <c r="D26" i="2"/>
  <c r="E26" i="2" s="1"/>
  <c r="F26" i="2" s="1"/>
  <c r="D28" i="2"/>
  <c r="E28" i="2" s="1"/>
  <c r="F28" i="2" s="1"/>
  <c r="G28" i="2" s="1"/>
  <c r="H28" i="2" s="1"/>
  <c r="I28" i="2" s="1"/>
  <c r="C35" i="2"/>
  <c r="D35" i="2" s="1"/>
  <c r="E35" i="2" s="1"/>
  <c r="C36" i="2"/>
  <c r="D36" i="2" s="1"/>
  <c r="E36" i="2" s="1"/>
  <c r="D27" i="2"/>
  <c r="E27" i="2" s="1"/>
  <c r="F27" i="2" s="1"/>
  <c r="G27" i="2" s="1"/>
  <c r="H27" i="2" s="1"/>
  <c r="I27" i="2" s="1"/>
  <c r="C20" i="2"/>
  <c r="D20" i="2" s="1"/>
  <c r="E20" i="2" s="1"/>
  <c r="C19" i="2"/>
  <c r="D19" i="2" s="1"/>
  <c r="E19" i="2" s="1"/>
  <c r="G51" i="2" l="1"/>
  <c r="H39" i="2"/>
  <c r="G26" i="2"/>
  <c r="I13" i="2"/>
  <c r="I10" i="2"/>
  <c r="F20" i="2"/>
  <c r="G20" i="2" s="1"/>
  <c r="H20" i="2" s="1"/>
  <c r="I20" i="2" s="1"/>
  <c r="F19" i="2"/>
  <c r="G19" i="2" s="1"/>
  <c r="H19" i="2" s="1"/>
  <c r="I19" i="2" s="1"/>
  <c r="F36" i="2"/>
  <c r="G36" i="2" s="1"/>
  <c r="H36" i="2" s="1"/>
  <c r="I36" i="2" s="1"/>
  <c r="F35" i="2"/>
  <c r="G35" i="2" s="1"/>
  <c r="H35" i="2" s="1"/>
  <c r="I35" i="2" s="1"/>
  <c r="H26" i="2" l="1"/>
  <c r="H51" i="2"/>
  <c r="I39" i="2"/>
  <c r="I51" i="2" s="1"/>
  <c r="I26" i="2" l="1"/>
  <c r="C18" i="2"/>
  <c r="D18" i="2" l="1"/>
  <c r="E18" i="2" l="1"/>
  <c r="F18" i="2" s="1"/>
  <c r="C6" i="2"/>
  <c r="C21" i="2"/>
  <c r="C45" i="2" s="1"/>
  <c r="C48" i="2" s="1"/>
  <c r="G18" i="2" l="1"/>
  <c r="D6" i="2"/>
  <c r="C56" i="2"/>
  <c r="D21" i="2"/>
  <c r="D5" i="2"/>
  <c r="E5" i="2" s="1"/>
  <c r="F5" i="2" s="1"/>
  <c r="G5" i="2" s="1"/>
  <c r="H5" i="2" s="1"/>
  <c r="I5" i="2" s="1"/>
  <c r="E21" i="2" l="1"/>
  <c r="H18" i="2"/>
  <c r="E6" i="2"/>
  <c r="F6" i="2" s="1"/>
  <c r="D56" i="2"/>
  <c r="G6" i="2" l="1"/>
  <c r="F56" i="2"/>
  <c r="F21" i="2"/>
  <c r="I18" i="2"/>
  <c r="E56" i="2"/>
  <c r="H6" i="2" l="1"/>
  <c r="G56" i="2"/>
  <c r="G21" i="2"/>
  <c r="C34" i="2"/>
  <c r="C37" i="2"/>
  <c r="D37" i="2" s="1"/>
  <c r="E37" i="2" s="1"/>
  <c r="F37" i="2" s="1"/>
  <c r="G37" i="2" s="1"/>
  <c r="C7" i="2"/>
  <c r="D7" i="2"/>
  <c r="E7" i="2"/>
  <c r="F7" i="2"/>
  <c r="C49" i="2" l="1"/>
  <c r="C52" i="2" s="1"/>
  <c r="C53" i="2" s="1"/>
  <c r="I6" i="2"/>
  <c r="I56" i="2" s="1"/>
  <c r="H56" i="2"/>
  <c r="H21" i="2"/>
  <c r="D34" i="2"/>
  <c r="D49" i="2" s="1"/>
  <c r="D52" i="2" s="1"/>
  <c r="G7" i="2"/>
  <c r="H37" i="2"/>
  <c r="I37" i="2" s="1"/>
  <c r="D29" i="2"/>
  <c r="D45" i="2" s="1"/>
  <c r="D48" i="2" s="1"/>
  <c r="D53" i="2" s="1"/>
  <c r="C54" i="2" l="1"/>
  <c r="D54" i="2"/>
  <c r="I21" i="2"/>
  <c r="E29" i="2"/>
  <c r="E34" i="2"/>
  <c r="E49" i="2" s="1"/>
  <c r="E52" i="2" s="1"/>
  <c r="I7" i="2"/>
  <c r="H7" i="2"/>
  <c r="C57" i="2" l="1"/>
  <c r="C59" i="2"/>
  <c r="C58" i="2"/>
  <c r="M58" i="2" s="1"/>
  <c r="D57" i="2"/>
  <c r="D58" i="2" s="1"/>
  <c r="F29" i="2"/>
  <c r="E45" i="2"/>
  <c r="E48" i="2" s="1"/>
  <c r="E53" i="2" s="1"/>
  <c r="F34" i="2"/>
  <c r="E54" i="2" l="1"/>
  <c r="N58" i="2"/>
  <c r="D59" i="2"/>
  <c r="E57" i="2"/>
  <c r="G29" i="2"/>
  <c r="F45" i="2"/>
  <c r="F48" i="2" s="1"/>
  <c r="G34" i="2"/>
  <c r="G49" i="2" s="1"/>
  <c r="G52" i="2" s="1"/>
  <c r="F49" i="2"/>
  <c r="F52" i="2" s="1"/>
  <c r="F53" i="2" l="1"/>
  <c r="E58" i="2"/>
  <c r="O58" i="2" s="1"/>
  <c r="H34" i="2"/>
  <c r="H49" i="2" s="1"/>
  <c r="H52" i="2" s="1"/>
  <c r="E59" i="2"/>
  <c r="H29" i="2"/>
  <c r="G45" i="2"/>
  <c r="G48" i="2" s="1"/>
  <c r="G53" i="2" s="1"/>
  <c r="G54" i="2" l="1"/>
  <c r="I34" i="2"/>
  <c r="I49" i="2" s="1"/>
  <c r="I52" i="2" s="1"/>
  <c r="F57" i="2"/>
  <c r="F54" i="2"/>
  <c r="G57" i="2"/>
  <c r="I29" i="2"/>
  <c r="I45" i="2" s="1"/>
  <c r="I48" i="2" s="1"/>
  <c r="I53" i="2" s="1"/>
  <c r="H45" i="2"/>
  <c r="H48" i="2" s="1"/>
  <c r="H53" i="2" s="1"/>
  <c r="H54" i="2" l="1"/>
  <c r="G59" i="2"/>
  <c r="G58" i="2"/>
  <c r="Q58" i="2" s="1"/>
  <c r="F59" i="2"/>
  <c r="F58" i="2"/>
  <c r="P58" i="2" s="1"/>
  <c r="I54" i="2"/>
  <c r="H57" i="2"/>
  <c r="H58" i="2" s="1"/>
  <c r="I57" i="2" l="1"/>
  <c r="H59" i="2"/>
  <c r="R58" i="2"/>
  <c r="I59" i="2" l="1"/>
  <c r="I58" i="2"/>
  <c r="S58" i="2" s="1"/>
</calcChain>
</file>

<file path=xl/sharedStrings.xml><?xml version="1.0" encoding="utf-8"?>
<sst xmlns="http://schemas.openxmlformats.org/spreadsheetml/2006/main" count="104" uniqueCount="71">
  <si>
    <t>EBITDA</t>
  </si>
  <si>
    <t>Despesas gerais</t>
  </si>
  <si>
    <t>Arrendamento</t>
  </si>
  <si>
    <t>Margem %</t>
  </si>
  <si>
    <t>EBITDA %</t>
  </si>
  <si>
    <t>EBITDA /ha</t>
  </si>
  <si>
    <t>Receita lavouras</t>
  </si>
  <si>
    <t>Receita laranja</t>
  </si>
  <si>
    <t>Receita total</t>
  </si>
  <si>
    <t>Receita cana</t>
  </si>
  <si>
    <t>Área arrendada</t>
  </si>
  <si>
    <t>Área própria</t>
  </si>
  <si>
    <t>Soja</t>
  </si>
  <si>
    <t>Feijão</t>
  </si>
  <si>
    <t>Trigo</t>
  </si>
  <si>
    <t>Milho</t>
  </si>
  <si>
    <t>Cana em Produção</t>
  </si>
  <si>
    <t>Citrus em produção (&gt;3o ano)</t>
  </si>
  <si>
    <t>Produtividade</t>
  </si>
  <si>
    <t>Preço</t>
  </si>
  <si>
    <t>Laranja</t>
  </si>
  <si>
    <t>Cana para tratos sem CCT</t>
  </si>
  <si>
    <t>Custo produção cana em pé</t>
  </si>
  <si>
    <t>Custo produção laranja</t>
  </si>
  <si>
    <t>Margem contribuição</t>
  </si>
  <si>
    <t>Laranja (R$/Cx)</t>
  </si>
  <si>
    <t>Laranja (Cx/ha)</t>
  </si>
  <si>
    <t>Cana - média ton/ha</t>
  </si>
  <si>
    <t>Cana R$/ton</t>
  </si>
  <si>
    <t>Arrendamento (sc/ha)</t>
  </si>
  <si>
    <t>INSTRUÇÕES</t>
  </si>
  <si>
    <t>Soja (Sc/ha)</t>
  </si>
  <si>
    <t>Feijão (Sc/ha)</t>
  </si>
  <si>
    <t>Trigo (Sc/ha)</t>
  </si>
  <si>
    <t>Milho (Sc/ha)</t>
  </si>
  <si>
    <t>Safra</t>
  </si>
  <si>
    <t>Área em Produção (ha)</t>
  </si>
  <si>
    <t>EBITDA Mínimo %</t>
  </si>
  <si>
    <t>Projeção de Resultado Operacional (EBITDA)</t>
  </si>
  <si>
    <t>Demonstrativo</t>
  </si>
  <si>
    <t>Custo produção lavouras</t>
  </si>
  <si>
    <t>Objetivos desta planilha:</t>
  </si>
  <si>
    <r>
      <rPr>
        <b/>
        <sz val="11"/>
        <color theme="1"/>
        <rFont val="Arial"/>
        <family val="2"/>
      </rPr>
      <t>Instrução Geral:</t>
    </r>
    <r>
      <rPr>
        <sz val="11"/>
        <color theme="1"/>
        <rFont val="Arial"/>
        <family val="2"/>
      </rPr>
      <t xml:space="preserve"> Altere apenas os campos com </t>
    </r>
    <r>
      <rPr>
        <b/>
        <sz val="11"/>
        <color rgb="FFFF5100"/>
        <rFont val="Arial"/>
        <family val="2"/>
      </rPr>
      <t>fonte laranja</t>
    </r>
    <r>
      <rPr>
        <sz val="11"/>
        <rFont val="Arial"/>
        <family val="2"/>
      </rPr>
      <t>.</t>
    </r>
  </si>
  <si>
    <t>1) Nas células B5:I6 insira os valores referentes à área própria e área arrendada (em hectares)</t>
  </si>
  <si>
    <t>Exemplo:</t>
  </si>
  <si>
    <t>2) Altere as células A10:A15 com o nome das culturas plantadas</t>
  </si>
  <si>
    <t>Preencha as células B10:I15 com as áreas de cada cultura</t>
  </si>
  <si>
    <t>3) Preencha as células B18:B23 com as produtividade média esperada de cada cultura (por hectare)</t>
  </si>
  <si>
    <t>4) Preencha as células B26:I31 com a previsão de preço médio esperado por produto</t>
  </si>
  <si>
    <t>5) Nos campos das células C34:I39 preencha a previsão de custos de produção por produto</t>
  </si>
  <si>
    <t>6) Nos campos das células B41:I42 preencha a previsão de despesas administrativas e de arrendamento.</t>
  </si>
  <si>
    <t>Citrus em produção (&gt; 3º ano)</t>
  </si>
  <si>
    <t>Cana em produção</t>
  </si>
  <si>
    <t>Este material é parte integrante da cartilha "Trilha da Governança Agro: um guia prático para a gestão do negócio rural", desenvolvido pelo Itaú BBA e AgroSchool.</t>
  </si>
  <si>
    <t>Dúvidas sobre o uso deste material poderão ser enviadas para suporte@agroschool.com.br</t>
  </si>
  <si>
    <t>Área própria (ha)</t>
  </si>
  <si>
    <t>Área arrendada (ha)</t>
  </si>
  <si>
    <t>Área total (ha)</t>
  </si>
  <si>
    <t>Soja (R$/Sc)</t>
  </si>
  <si>
    <t>Feijão (R$/Sc)</t>
  </si>
  <si>
    <t>Trigo (R$/Sc)</t>
  </si>
  <si>
    <t>Milho (R$/Sc)</t>
  </si>
  <si>
    <t>Cana (R$/ton)</t>
  </si>
  <si>
    <t>Custo de produção (R$/ha)</t>
  </si>
  <si>
    <t>Custo de produção total</t>
  </si>
  <si>
    <t>&gt;&gt; Projetar a DRE (Demonstração de Resultado do Exercício) da Empresa, a fim de levantar o Resultado Operacional (EBITDA).</t>
  </si>
  <si>
    <t>Informações Relevantes</t>
  </si>
  <si>
    <r>
      <t>1.</t>
    </r>
    <r>
      <rPr>
        <i/>
        <sz val="10.5"/>
        <color rgb="FF0D0D0D"/>
        <rFont val="Itau Display Pro"/>
        <family val="2"/>
      </rPr>
      <t xml:space="preserve"> Este material foi desenvolvido e publicado pelo Itaú Unibanco S.A. (“Itaú Unibanco”)  e não deve ser considerado um relatório de análise para os fins do artigo 1º da Instrução CVM n.º 598, de 3 de maio de 2018 ou como consultoria de valores mobiliários para os fins do artigo 1º da Instrução nº 592, de 17 de novembro de 2017.</t>
    </r>
  </si>
  <si>
    <r>
      <t>2.</t>
    </r>
    <r>
      <rPr>
        <i/>
        <sz val="10.5"/>
        <color rgb="FF0D0D0D"/>
        <rFont val="Itau Display Pro"/>
        <family val="2"/>
      </rPr>
      <t xml:space="preserve"> Este material tem objetivo meramente informativo e não constitui e nem deve ser interpretado como sendo uma oferta de compra e/ou venda ou como uma solicitação de uma oferta de compra e/ou venda de qualquer instrumento financeiro, ou de participação em uma determinada estratégia de negócios em qualquer jurisdição. As informações contidas neste documento foram consideradas razoáveis na data em que o relatório foi divulgado e foram obtidas de fontes consideradas confiáveis e passíveis de divulgação. Entretanto, o Itaú Unibanco não dá nenhuma segurança ou garantia, seja de forma expressa ou implícita, sobre a integridade, confiabilidade ou exatidão dessas informações. Este material também não tem a intenção de ser uma relação completa ou resumida dos mercados ou desdobramentos nele abordados. O Itaú Unibanco não possui qualquer obrigação de atualizar, modificar ou alterar as informações nele contidas e informar o respectivo leitor.</t>
    </r>
  </si>
  <si>
    <r>
      <t>3.</t>
    </r>
    <r>
      <rPr>
        <i/>
        <sz val="10.5"/>
        <color rgb="FF0D0D0D"/>
        <rFont val="Itau Display Pro"/>
        <family val="2"/>
      </rPr>
      <t xml:space="preserve"> Este material não pode ser reproduzido ou redistribuído para qualquer outra pessoa, no todo ou em parte, qualquer que seja o propósito, sem o prévio consentimento por escrito do Itaú Unibanco. O Itaú Unibanco e/ou qualquer outra empresa de seu grupo econômico não se responsabiliza e tampouco se responsabilizará por quaisquer decisões, de investimento ou e outra, que forem tomadas com base nos dados aqui divulgados</t>
    </r>
  </si>
  <si>
    <r>
      <t>Observação Adicional:</t>
    </r>
    <r>
      <rPr>
        <i/>
        <sz val="10.5"/>
        <color rgb="FF0D0D0D"/>
        <rFont val="Itau Display Pro"/>
        <family val="2"/>
      </rPr>
      <t xml:space="preserve"> Este material não leva em consideração os objetivos, situação financeira ou necessidades específicas de qualquer cliente em particular. Os clientes precisam obter aconselhamento financeiro, legal, contábil, econômico, de crédito e de mercado individualmente, com base em seus objetivos e características pessoais antes de tomar qualquer decisão fundamentada na informação aqui contida. Ao acessar este material, você reconhece que este contém informações proprietárias e concorda em manter esta informação somente para seu uso exclusivo.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</si>
</sst>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(&quot;R$ &quot;* #,##0.00_);_(&quot;R$ &quot;* \(#,##0.00\);_(&quot;R$ &quot;* &quot;-&quot;??_);_(@_)"/>
    <numFmt numFmtId="169" formatCode="_([$€]* #,##0.00_);_([$€]* \(#,##0.00\);_([$€]* &quot;-&quot;??_);_(@_)"/>
    <numFmt numFmtId="170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ourier New"/>
      <family val="3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7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5100"/>
      <name val="Arial"/>
      <family val="2"/>
    </font>
    <font>
      <b/>
      <sz val="14"/>
      <color theme="1"/>
      <name val="Arial"/>
      <family val="2"/>
    </font>
    <font>
      <sz val="11"/>
      <color theme="4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51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Itau Display"/>
      <family val="2"/>
    </font>
    <font>
      <b/>
      <i/>
      <sz val="10.5"/>
      <color rgb="FF0D0D0D"/>
      <name val="Itau Display Pro"/>
      <family val="2"/>
    </font>
    <font>
      <i/>
      <sz val="10.5"/>
      <color rgb="FF0D0D0D"/>
      <name val="Itau Display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E1E1E"/>
        <bgColor indexed="64"/>
      </patternFill>
    </fill>
    <fill>
      <patternFill patternType="solid">
        <fgColor rgb="FFB2B4B9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4A4B4D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DashDot">
        <color auto="1"/>
      </top>
      <bottom/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" fontId="6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0" fillId="3" borderId="7" xfId="0" applyFont="1" applyFill="1" applyBorder="1" applyAlignment="1">
      <alignment vertical="center"/>
    </xf>
    <xf numFmtId="3" fontId="13" fillId="0" borderId="14" xfId="0" applyNumberFormat="1" applyFont="1" applyBorder="1"/>
    <xf numFmtId="0" fontId="11" fillId="5" borderId="7" xfId="0" applyFont="1" applyFill="1" applyBorder="1" applyAlignment="1">
      <alignment vertical="center"/>
    </xf>
    <xf numFmtId="3" fontId="11" fillId="5" borderId="11" xfId="0" applyNumberFormat="1" applyFont="1" applyFill="1" applyBorder="1" applyAlignment="1">
      <alignment vertical="center"/>
    </xf>
    <xf numFmtId="3" fontId="11" fillId="5" borderId="12" xfId="0" applyNumberFormat="1" applyFont="1" applyFill="1" applyBorder="1" applyAlignment="1">
      <alignment vertical="center"/>
    </xf>
    <xf numFmtId="3" fontId="11" fillId="5" borderId="13" xfId="0" applyNumberFormat="1" applyFont="1" applyFill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3" fillId="0" borderId="14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11" fillId="5" borderId="16" xfId="0" applyFont="1" applyFill="1" applyBorder="1"/>
    <xf numFmtId="0" fontId="11" fillId="5" borderId="15" xfId="0" applyFont="1" applyFill="1" applyBorder="1"/>
    <xf numFmtId="0" fontId="12" fillId="0" borderId="15" xfId="0" applyFont="1" applyBorder="1"/>
    <xf numFmtId="3" fontId="11" fillId="0" borderId="0" xfId="0" applyNumberFormat="1" applyFont="1" applyFill="1" applyBorder="1"/>
    <xf numFmtId="3" fontId="13" fillId="0" borderId="0" xfId="0" applyNumberFormat="1" applyFont="1" applyFill="1" applyBorder="1"/>
    <xf numFmtId="3" fontId="11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2" fillId="2" borderId="0" xfId="0" applyFont="1" applyFill="1"/>
    <xf numFmtId="0" fontId="12" fillId="0" borderId="0" xfId="0" applyFont="1" applyFill="1"/>
    <xf numFmtId="0" fontId="11" fillId="2" borderId="0" xfId="0" applyFont="1" applyFill="1"/>
    <xf numFmtId="167" fontId="11" fillId="2" borderId="0" xfId="1" applyNumberFormat="1" applyFont="1" applyFill="1" applyBorder="1"/>
    <xf numFmtId="167" fontId="11" fillId="0" borderId="0" xfId="1" applyNumberFormat="1" applyFont="1" applyFill="1" applyBorder="1"/>
    <xf numFmtId="0" fontId="12" fillId="2" borderId="2" xfId="0" applyFont="1" applyFill="1" applyBorder="1"/>
    <xf numFmtId="167" fontId="12" fillId="0" borderId="0" xfId="1" applyNumberFormat="1" applyFont="1" applyFill="1" applyBorder="1"/>
    <xf numFmtId="166" fontId="12" fillId="0" borderId="0" xfId="1" applyNumberFormat="1" applyFont="1" applyFill="1" applyBorder="1"/>
    <xf numFmtId="3" fontId="15" fillId="2" borderId="0" xfId="0" applyNumberFormat="1" applyFont="1" applyFill="1" applyBorder="1" applyAlignment="1">
      <alignment horizontal="right" vertical="center"/>
    </xf>
    <xf numFmtId="3" fontId="15" fillId="2" borderId="3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/>
    <xf numFmtId="167" fontId="16" fillId="0" borderId="0" xfId="1" applyNumberFormat="1" applyFont="1" applyFill="1" applyBorder="1"/>
    <xf numFmtId="0" fontId="16" fillId="2" borderId="0" xfId="0" applyFont="1" applyFill="1"/>
    <xf numFmtId="9" fontId="11" fillId="0" borderId="0" xfId="2" applyFont="1" applyFill="1" applyBorder="1"/>
    <xf numFmtId="1" fontId="12" fillId="2" borderId="0" xfId="0" applyNumberFormat="1" applyFont="1" applyFill="1"/>
    <xf numFmtId="9" fontId="12" fillId="0" borderId="0" xfId="2" applyFont="1" applyFill="1" applyBorder="1"/>
    <xf numFmtId="9" fontId="12" fillId="2" borderId="0" xfId="0" applyNumberFormat="1" applyFont="1" applyFill="1"/>
    <xf numFmtId="0" fontId="12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2" borderId="0" xfId="0" applyFont="1" applyFill="1" applyBorder="1"/>
    <xf numFmtId="0" fontId="12" fillId="0" borderId="0" xfId="0" applyFont="1" applyFill="1" applyBorder="1"/>
    <xf numFmtId="0" fontId="17" fillId="2" borderId="0" xfId="0" applyFont="1" applyFill="1" applyBorder="1"/>
    <xf numFmtId="3" fontId="12" fillId="2" borderId="0" xfId="0" applyNumberFormat="1" applyFont="1" applyFill="1" applyBorder="1"/>
    <xf numFmtId="3" fontId="11" fillId="2" borderId="0" xfId="3" applyNumberFormat="1" applyFont="1" applyFill="1" applyBorder="1"/>
    <xf numFmtId="170" fontId="14" fillId="2" borderId="0" xfId="2" applyNumberFormat="1" applyFont="1" applyFill="1" applyBorder="1" applyAlignment="1">
      <alignment horizontal="right"/>
    </xf>
    <xf numFmtId="0" fontId="12" fillId="0" borderId="0" xfId="0" applyFont="1"/>
    <xf numFmtId="3" fontId="13" fillId="0" borderId="10" xfId="0" applyNumberFormat="1" applyFont="1" applyBorder="1"/>
    <xf numFmtId="0" fontId="12" fillId="0" borderId="16" xfId="0" applyFont="1" applyBorder="1"/>
    <xf numFmtId="3" fontId="13" fillId="0" borderId="1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6" fillId="2" borderId="0" xfId="0" applyFont="1" applyFill="1" applyBorder="1"/>
    <xf numFmtId="1" fontId="12" fillId="2" borderId="0" xfId="0" applyNumberFormat="1" applyFont="1" applyFill="1" applyBorder="1"/>
    <xf numFmtId="9" fontId="12" fillId="2" borderId="0" xfId="0" applyNumberFormat="1" applyFont="1" applyFill="1" applyBorder="1"/>
    <xf numFmtId="0" fontId="10" fillId="6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3" fontId="11" fillId="4" borderId="7" xfId="0" applyNumberFormat="1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167" fontId="11" fillId="2" borderId="0" xfId="1" applyNumberFormat="1" applyFont="1" applyFill="1" applyBorder="1" applyAlignment="1">
      <alignment vertical="center"/>
    </xf>
    <xf numFmtId="167" fontId="11" fillId="2" borderId="3" xfId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167" fontId="12" fillId="2" borderId="0" xfId="1" applyNumberFormat="1" applyFont="1" applyFill="1" applyBorder="1" applyAlignment="1">
      <alignment vertical="center"/>
    </xf>
    <xf numFmtId="167" fontId="12" fillId="2" borderId="3" xfId="1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6" fontId="12" fillId="0" borderId="3" xfId="1" applyNumberFormat="1" applyFont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66" fontId="12" fillId="0" borderId="1" xfId="1" applyNumberFormat="1" applyFont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67" fontId="12" fillId="2" borderId="4" xfId="1" applyNumberFormat="1" applyFont="1" applyFill="1" applyBorder="1" applyAlignment="1">
      <alignment vertical="center"/>
    </xf>
    <xf numFmtId="167" fontId="12" fillId="2" borderId="5" xfId="1" applyNumberFormat="1" applyFont="1" applyFill="1" applyBorder="1" applyAlignment="1">
      <alignment vertical="center"/>
    </xf>
    <xf numFmtId="167" fontId="11" fillId="2" borderId="4" xfId="1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167" fontId="16" fillId="5" borderId="4" xfId="1" applyNumberFormat="1" applyFont="1" applyFill="1" applyBorder="1" applyAlignment="1">
      <alignment vertical="center"/>
    </xf>
    <xf numFmtId="9" fontId="11" fillId="5" borderId="4" xfId="2" applyFont="1" applyFill="1" applyBorder="1" applyAlignment="1">
      <alignment vertical="center"/>
    </xf>
    <xf numFmtId="9" fontId="11" fillId="5" borderId="5" xfId="2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167" fontId="11" fillId="5" borderId="4" xfId="1" applyNumberFormat="1" applyFont="1" applyFill="1" applyBorder="1" applyAlignment="1">
      <alignment vertical="center"/>
    </xf>
    <xf numFmtId="167" fontId="11" fillId="5" borderId="5" xfId="1" applyNumberFormat="1" applyFont="1" applyFill="1" applyBorder="1" applyAlignment="1">
      <alignment vertical="center"/>
    </xf>
    <xf numFmtId="0" fontId="20" fillId="2" borderId="17" xfId="0" applyFont="1" applyFill="1" applyBorder="1"/>
    <xf numFmtId="0" fontId="12" fillId="2" borderId="17" xfId="0" applyFont="1" applyFill="1" applyBorder="1"/>
    <xf numFmtId="0" fontId="20" fillId="2" borderId="0" xfId="0" applyFont="1" applyFill="1"/>
    <xf numFmtId="0" fontId="11" fillId="4" borderId="7" xfId="0" applyNumberFormat="1" applyFont="1" applyFill="1" applyBorder="1" applyAlignment="1">
      <alignment vertical="center"/>
    </xf>
    <xf numFmtId="0" fontId="21" fillId="2" borderId="17" xfId="0" applyFont="1" applyFill="1" applyBorder="1"/>
    <xf numFmtId="0" fontId="22" fillId="0" borderId="0" xfId="0" applyFont="1" applyAlignment="1">
      <alignment horizontal="left" vertical="center" readingOrder="1"/>
    </xf>
    <xf numFmtId="0" fontId="12" fillId="2" borderId="0" xfId="0" applyFont="1" applyFill="1" applyAlignment="1">
      <alignment horizontal="center"/>
    </xf>
    <xf numFmtId="3" fontId="13" fillId="0" borderId="9" xfId="0" applyNumberFormat="1" applyFont="1" applyBorder="1" applyAlignment="1" applyProtection="1">
      <alignment vertical="center"/>
      <protection locked="0"/>
    </xf>
    <xf numFmtId="3" fontId="13" fillId="0" borderId="14" xfId="0" applyNumberFormat="1" applyFont="1" applyBorder="1" applyAlignment="1" applyProtection="1">
      <alignment vertical="center"/>
      <protection locked="0"/>
    </xf>
    <xf numFmtId="4" fontId="13" fillId="0" borderId="9" xfId="0" applyNumberFormat="1" applyFont="1" applyBorder="1" applyAlignment="1" applyProtection="1">
      <alignment vertical="center"/>
      <protection locked="0"/>
    </xf>
    <xf numFmtId="4" fontId="13" fillId="0" borderId="14" xfId="0" applyNumberFormat="1" applyFont="1" applyBorder="1" applyAlignment="1" applyProtection="1">
      <alignment vertical="center"/>
      <protection locked="0"/>
    </xf>
    <xf numFmtId="4" fontId="13" fillId="0" borderId="10" xfId="0" applyNumberFormat="1" applyFont="1" applyBorder="1" applyAlignment="1" applyProtection="1">
      <alignment vertical="center"/>
      <protection locked="0"/>
    </xf>
  </cellXfs>
  <cellStyles count="50">
    <cellStyle name="Comma 2" xfId="19" xr:uid="{4A4BA064-61DF-4211-BECE-D6AF1F5BC4EA}"/>
    <cellStyle name="Comma 2 2" xfId="18" xr:uid="{26E02F1F-3248-4A48-8D17-E6AAB007B8B5}"/>
    <cellStyle name="Comma 2 2 2" xfId="33" xr:uid="{53572CFB-9135-43AB-AA19-FEE2E87F9D59}"/>
    <cellStyle name="Comma 2 2 3" xfId="38" xr:uid="{F216311E-404B-4314-8B5D-A544FDD7A5D0}"/>
    <cellStyle name="Comma 2 2 4" xfId="43" xr:uid="{3CDD2720-5B79-4A29-943E-44D2DB3ED64F}"/>
    <cellStyle name="Comma 2 3" xfId="34" xr:uid="{FB902CBF-4644-4C1F-90D5-74CA4116194D}"/>
    <cellStyle name="Comma 2 4" xfId="39" xr:uid="{C4EC7FCB-A565-481E-8EC6-7DA3DACEDDCF}"/>
    <cellStyle name="Comma 2 5" xfId="44" xr:uid="{E5228066-17D1-4F04-B1F1-36CFADAC884C}"/>
    <cellStyle name="Comma 3" xfId="5" xr:uid="{764208C5-8E21-409F-8651-0851223D4BC1}"/>
    <cellStyle name="Currency 2" xfId="20" xr:uid="{DC50BF3A-D8B6-42CE-BB89-F05FA991D4A6}"/>
    <cellStyle name="Currency 2 2" xfId="35" xr:uid="{181CB9C1-E2CD-4AD3-AAE0-BDCABA0DCA5E}"/>
    <cellStyle name="Currency 2 3" xfId="40" xr:uid="{12655D1E-F4AE-4DE6-895A-009BCECDE514}"/>
    <cellStyle name="Currency 2 4" xfId="45" xr:uid="{C0D2C2F5-57BE-4D15-8874-CBBA9A3993CC}"/>
    <cellStyle name="Currency 3" xfId="21" xr:uid="{BD1F3DB7-25FA-44BB-B8C5-1FFF4975FFE4}"/>
    <cellStyle name="Currency 3 2" xfId="36" xr:uid="{2A2F1065-4749-4F35-BAE3-07D9A29F2ABB}"/>
    <cellStyle name="Currency 3 3" xfId="41" xr:uid="{39FBEE65-4082-462F-9781-FBBD734C0757}"/>
    <cellStyle name="Currency 3 4" xfId="46" xr:uid="{997865DA-3089-46D6-B1AA-FCB7A25E524C}"/>
    <cellStyle name="Euro" xfId="13" xr:uid="{89962D1D-58BE-4C65-887E-49797F550BED}"/>
    <cellStyle name="Moeda 2" xfId="30" xr:uid="{0822F873-DF60-45DD-AF30-39F48AA3457C}"/>
    <cellStyle name="Moeda 3" xfId="9" xr:uid="{FCCBF643-946E-4601-B0CC-4151C36D76B0}"/>
    <cellStyle name="Moeda 4" xfId="49" xr:uid="{661C35CD-3CF3-402D-BFF9-84E8EFC546BC}"/>
    <cellStyle name="Normal" xfId="0" builtinId="0"/>
    <cellStyle name="Normal 10 10 2" xfId="48" xr:uid="{0245A7AB-8CB5-4E8D-A6E0-6DA966176F1F}"/>
    <cellStyle name="Normal 2" xfId="4" xr:uid="{CB07D138-C502-42B6-83B3-4E73F7443BFC}"/>
    <cellStyle name="Normal 2 2" xfId="22" xr:uid="{A8108721-472B-48C4-9BFB-679BA524A95C}"/>
    <cellStyle name="Normal 2 3" xfId="23" xr:uid="{BCD67D8A-E56C-4C88-A6F5-70534FF40E61}"/>
    <cellStyle name="Normal 3" xfId="17" xr:uid="{5FF21BCE-26CC-4CE8-84D8-3FC0BE0B5444}"/>
    <cellStyle name="Normal 3 2" xfId="12" xr:uid="{D5AA0879-4E59-40D7-82A0-A2F0F394207D}"/>
    <cellStyle name="Normal 3 3" xfId="15" xr:uid="{ADD04ABC-E687-4980-910F-D9317FEDD7B5}"/>
    <cellStyle name="Normal 4" xfId="11" xr:uid="{05EDA621-8641-4D05-8BD9-082121460B35}"/>
    <cellStyle name="Normal 5" xfId="16" xr:uid="{62C9CD5E-8B8C-4096-AFA9-8BADD756F394}"/>
    <cellStyle name="Normal 5 2" xfId="32" xr:uid="{1F536F93-E1F3-4E08-BF61-F3D22E739F90}"/>
    <cellStyle name="Normal 6" xfId="26" xr:uid="{0FE48A95-3C59-46D8-BFF5-2043F9D04774}"/>
    <cellStyle name="Normal 7" xfId="27" xr:uid="{F061C9C1-2480-4FFA-97B9-5EDD8A128A06}"/>
    <cellStyle name="Normal 8" xfId="6" xr:uid="{8E64DE5D-A677-4408-AE2C-1412287E64D4}"/>
    <cellStyle name="Normal 9" xfId="7" xr:uid="{A8B43D4C-5480-4B7F-88AC-C6AC3863AF33}"/>
    <cellStyle name="Percent 2" xfId="24" xr:uid="{18E17E2E-E2F8-49D3-B31D-0B33B869B8C9}"/>
    <cellStyle name="Percent 2 2" xfId="25" xr:uid="{E3D6D8E4-08F6-4089-AABD-D7021F120620}"/>
    <cellStyle name="Percent 3" xfId="14" xr:uid="{EA640E8D-A8CE-4BAB-AD11-741B6D3A43D6}"/>
    <cellStyle name="Porcentagem" xfId="2" builtinId="5"/>
    <cellStyle name="Porcentagem 2" xfId="31" xr:uid="{265DF6D4-AF3E-4C75-BBD5-F00C6344FD78}"/>
    <cellStyle name="Porcentagem 3" xfId="10" xr:uid="{DBB41EAE-AC02-4E0F-9906-5A93D196043E}"/>
    <cellStyle name="Vírgula" xfId="1" builtinId="3"/>
    <cellStyle name="Vírgula 2" xfId="28" xr:uid="{0C423988-984E-4DEE-95A6-28CCECEC5198}"/>
    <cellStyle name="Vírgula 3" xfId="29" xr:uid="{A59D5798-30FC-487B-BE14-4D3C156142C5}"/>
    <cellStyle name="Vírgula 4" xfId="37" xr:uid="{A13DA1D1-A8C9-4A60-9676-72D878ADE5FE}"/>
    <cellStyle name="Vírgula 5" xfId="42" xr:uid="{D08D99CF-4E12-47FD-8FBE-774009134CE5}"/>
    <cellStyle name="Vírgula 6" xfId="47" xr:uid="{21683158-363A-44DD-925F-DCD48165643C}"/>
    <cellStyle name="Vírgula 7" xfId="8" xr:uid="{1322FF50-2C7E-4705-877C-3C492FD2E368}"/>
    <cellStyle name="Vírgula 8" xfId="3" xr:uid="{538E1F47-3C9E-4431-B252-7FE84926AAB7}"/>
  </cellStyles>
  <dxfs count="0"/>
  <tableStyles count="0" defaultTableStyle="TableStyleMedium2" defaultPivotStyle="PivotStyleLight16"/>
  <colors>
    <mruColors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EBITDA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'Premissas e Projeções'!$K$58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'Premissas e Projeções'!$L$57:$S$57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'Premissas e Projeções'!$L$58:$S$58</c:f>
              <c:numCache>
                <c:formatCode>0%</c:formatCode>
                <c:ptCount val="8"/>
                <c:pt idx="0">
                  <c:v>0.37203735861453985</c:v>
                </c:pt>
                <c:pt idx="1">
                  <c:v>0.37203735861453985</c:v>
                </c:pt>
                <c:pt idx="2">
                  <c:v>0.37203735861453985</c:v>
                </c:pt>
                <c:pt idx="3">
                  <c:v>0.37203735861453985</c:v>
                </c:pt>
                <c:pt idx="4">
                  <c:v>0.37203735861453985</c:v>
                </c:pt>
                <c:pt idx="5">
                  <c:v>0.37203735861453985</c:v>
                </c:pt>
                <c:pt idx="6">
                  <c:v>0.37203735861453985</c:v>
                </c:pt>
                <c:pt idx="7">
                  <c:v>0.37203735861453985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B1-40F2-9E4C-CE786E957007}"/>
            </c:ext>
          </c:extLst>
        </c:ser>
        <c:ser>
          <c:idx val="1"/>
          <c:order val="1"/>
          <c:tx>
            <c:strRef>
              <c:f>'Premissas e Projeções'!$K$59</c:f>
              <c:strCache>
                <c:ptCount val="1"/>
                <c:pt idx="0">
                  <c:v>EBITDA Mínimo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'Premissas e Projeções'!$L$57:$S$57</c:f>
              <c:numCache>
                <c:formatCode>0</c:formatCode>
                <c:ptCount val="8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</c:numCache>
            </c:numRef>
          </c:cat>
          <c:val>
            <c:numRef>
              <c:f>'Premissas e Projeções'!$L$59:$S$59</c:f>
              <c:numCache>
                <c:formatCode>0%</c:formatCode>
                <c:ptCount val="8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1-40F2-9E4C-CE786E95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931008"/>
        <c:axId val="682931840"/>
      </c:lineChart>
      <c:catAx>
        <c:axId val="682931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82931840"/>
        <c:crosses val="autoZero"/>
        <c:auto val="1"/>
        <c:lblAlgn val="ctr"/>
        <c:lblOffset val="100"/>
        <c:noMultiLvlLbl val="0"/>
      </c:catAx>
      <c:valAx>
        <c:axId val="68293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68293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357716</xdr:colOff>
      <xdr:row>38</xdr:row>
      <xdr:rowOff>44238</xdr:rowOff>
    </xdr:from>
    <xdr:to>
      <xdr:col>19</xdr:col>
      <xdr:colOff>127000</xdr:colOff>
      <xdr:row>59</xdr:row>
      <xdr:rowOff>50800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E9714F-B216-46FD-BB62-B8F9249FB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1064372</xdr:colOff>
      <xdr:row>0</xdr:row>
      <xdr:rowOff>57112</xdr:rowOff>
    </xdr:from>
    <xdr:to>
      <xdr:col>0</xdr:col>
      <xdr:colOff>1849367</xdr:colOff>
      <xdr:row>0</xdr:row>
      <xdr:rowOff>452821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86D16B0-8578-974C-9E79-E1CADA967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372" y="57112"/>
          <a:ext cx="784995" cy="3957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888701</xdr:colOff>
      <xdr:row>0</xdr:row>
      <xdr:rowOff>491067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D2DDD1E-4A95-FA45-B954-C0EAE657C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888701" cy="49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3243-3462-45FB-B7AC-6EDE037AE5C7}">
  <sheetPr>
    <tabColor theme="0"/>
  </sheetPr>
  <dimension ref="A1:HE120"/>
  <sheetViews>
    <sheetView showGridLines="0" tabSelected="1" topLeftCell="A15" zoomScale="71" zoomScaleNormal="71" workbookViewId="0">
      <selection activeCell="C20" sqref="C20"/>
    </sheetView>
  </sheetViews>
  <sheetFormatPr defaultColWidth="8.81640625" defaultRowHeight="14" x14ac:dyDescent="0.3"/>
  <cols>
    <col min="1" max="1" width="28.81640625" style="20" bestFit="1" customWidth="1"/>
    <col min="2" max="9" width="16.81640625" style="20" customWidth="1"/>
    <col min="10" max="10" width="5.36328125" style="21" customWidth="1"/>
    <col min="11" max="11" width="16.1796875" style="20" bestFit="1" customWidth="1"/>
    <col min="12" max="16384" width="8.81640625" style="20"/>
  </cols>
  <sheetData>
    <row r="1" spans="1:16" ht="47" customHeight="1" x14ac:dyDescent="0.3">
      <c r="A1" s="31"/>
      <c r="B1" s="31"/>
      <c r="C1" s="31"/>
      <c r="D1" s="31"/>
      <c r="E1" s="31"/>
      <c r="F1" s="31"/>
      <c r="G1" s="31"/>
      <c r="H1" s="31"/>
      <c r="I1" s="31"/>
      <c r="J1" s="42"/>
      <c r="K1" s="31"/>
      <c r="L1" s="31"/>
      <c r="M1" s="31"/>
      <c r="N1" s="31"/>
      <c r="O1" s="31"/>
      <c r="P1" s="31"/>
    </row>
    <row r="2" spans="1:16" ht="47" customHeight="1" x14ac:dyDescent="0.3">
      <c r="A2" s="51" t="s">
        <v>38</v>
      </c>
      <c r="B2" s="31"/>
      <c r="C2" s="31"/>
      <c r="D2" s="31"/>
      <c r="E2" s="31"/>
      <c r="F2" s="31"/>
      <c r="G2" s="31"/>
      <c r="H2" s="31"/>
      <c r="I2" s="31"/>
      <c r="J2" s="42"/>
      <c r="K2" s="31"/>
      <c r="L2" s="31"/>
      <c r="M2" s="31"/>
      <c r="N2" s="31"/>
      <c r="O2" s="31"/>
      <c r="P2" s="31"/>
    </row>
    <row r="3" spans="1:16" ht="16" customHeight="1" thickBot="1" x14ac:dyDescent="0.35">
      <c r="A3" s="52"/>
      <c r="B3" s="52"/>
      <c r="C3" s="52"/>
      <c r="D3" s="52"/>
      <c r="E3" s="52"/>
      <c r="F3" s="52"/>
      <c r="G3" s="52"/>
      <c r="H3" s="31"/>
      <c r="I3" s="31"/>
      <c r="J3" s="42"/>
      <c r="K3" s="31"/>
      <c r="L3" s="31"/>
      <c r="M3" s="31"/>
      <c r="N3" s="31"/>
      <c r="O3" s="31"/>
      <c r="P3" s="31"/>
    </row>
    <row r="4" spans="1:16" ht="16" customHeight="1" thickBot="1" x14ac:dyDescent="0.35">
      <c r="A4" s="1" t="s">
        <v>35</v>
      </c>
      <c r="B4" s="90">
        <v>2021</v>
      </c>
      <c r="C4" s="90">
        <f>B4+1</f>
        <v>2022</v>
      </c>
      <c r="D4" s="90">
        <f>C4+1</f>
        <v>2023</v>
      </c>
      <c r="E4" s="90">
        <f>D4+1</f>
        <v>2024</v>
      </c>
      <c r="F4" s="90">
        <f>E4+1</f>
        <v>2025</v>
      </c>
      <c r="G4" s="90">
        <f>F4+1</f>
        <v>2026</v>
      </c>
      <c r="H4" s="90">
        <f>G4+1</f>
        <v>2027</v>
      </c>
      <c r="I4" s="90">
        <f>H4+1</f>
        <v>2028</v>
      </c>
      <c r="J4" s="15"/>
      <c r="K4" s="31"/>
      <c r="L4" s="31"/>
      <c r="M4" s="31"/>
      <c r="N4" s="31"/>
      <c r="O4" s="31"/>
      <c r="P4" s="31"/>
    </row>
    <row r="5" spans="1:16" ht="16" customHeight="1" x14ac:dyDescent="0.3">
      <c r="A5" s="59" t="s">
        <v>55</v>
      </c>
      <c r="B5" s="94">
        <v>1300</v>
      </c>
      <c r="C5" s="94">
        <v>1500</v>
      </c>
      <c r="D5" s="94">
        <f t="shared" ref="D5" si="0">C5</f>
        <v>1500</v>
      </c>
      <c r="E5" s="94">
        <f>D5</f>
        <v>1500</v>
      </c>
      <c r="F5" s="94">
        <f t="shared" ref="F5:I6" si="1">E5</f>
        <v>1500</v>
      </c>
      <c r="G5" s="94">
        <f t="shared" si="1"/>
        <v>1500</v>
      </c>
      <c r="H5" s="94">
        <f t="shared" si="1"/>
        <v>1500</v>
      </c>
      <c r="I5" s="94">
        <f t="shared" si="1"/>
        <v>1500</v>
      </c>
      <c r="J5" s="16"/>
      <c r="K5" s="31"/>
      <c r="L5" s="31"/>
      <c r="M5" s="31"/>
      <c r="N5" s="31"/>
      <c r="O5" s="31"/>
      <c r="P5" s="31"/>
    </row>
    <row r="6" spans="1:16" ht="16" customHeight="1" thickBot="1" x14ac:dyDescent="0.35">
      <c r="A6" s="60" t="s">
        <v>56</v>
      </c>
      <c r="B6" s="94">
        <v>500</v>
      </c>
      <c r="C6" s="94">
        <f>B6</f>
        <v>500</v>
      </c>
      <c r="D6" s="94">
        <f>C6</f>
        <v>500</v>
      </c>
      <c r="E6" s="94">
        <f t="shared" ref="E6" si="2">D6</f>
        <v>500</v>
      </c>
      <c r="F6" s="94">
        <f t="shared" si="1"/>
        <v>500</v>
      </c>
      <c r="G6" s="94">
        <f t="shared" si="1"/>
        <v>500</v>
      </c>
      <c r="H6" s="94">
        <f t="shared" si="1"/>
        <v>500</v>
      </c>
      <c r="I6" s="94">
        <f t="shared" si="1"/>
        <v>500</v>
      </c>
      <c r="J6" s="16"/>
      <c r="K6" s="31"/>
      <c r="L6" s="31"/>
      <c r="M6" s="31"/>
      <c r="N6" s="31"/>
      <c r="O6" s="31"/>
      <c r="P6" s="31"/>
    </row>
    <row r="7" spans="1:16" s="22" customFormat="1" ht="16" customHeight="1" thickBot="1" x14ac:dyDescent="0.35">
      <c r="A7" s="3" t="s">
        <v>57</v>
      </c>
      <c r="B7" s="61">
        <f>B5+B6</f>
        <v>1800</v>
      </c>
      <c r="C7" s="61">
        <f t="shared" ref="C7:G7" si="3">C5+C6</f>
        <v>2000</v>
      </c>
      <c r="D7" s="61">
        <f t="shared" si="3"/>
        <v>2000</v>
      </c>
      <c r="E7" s="61">
        <f t="shared" si="3"/>
        <v>2000</v>
      </c>
      <c r="F7" s="61">
        <f t="shared" si="3"/>
        <v>2000</v>
      </c>
      <c r="G7" s="61">
        <f t="shared" si="3"/>
        <v>2000</v>
      </c>
      <c r="H7" s="61">
        <f t="shared" ref="H7:I7" si="4">H5+H6</f>
        <v>2000</v>
      </c>
      <c r="I7" s="61">
        <f t="shared" si="4"/>
        <v>2000</v>
      </c>
      <c r="J7" s="15"/>
      <c r="K7" s="41"/>
      <c r="L7" s="41"/>
      <c r="M7" s="41"/>
      <c r="N7" s="41"/>
      <c r="O7" s="41"/>
      <c r="P7" s="41"/>
    </row>
    <row r="8" spans="1:16" s="22" customFormat="1" ht="16" customHeight="1" thickBot="1" x14ac:dyDescent="0.35">
      <c r="A8" s="62"/>
      <c r="B8" s="63"/>
      <c r="C8" s="63"/>
      <c r="D8" s="63"/>
      <c r="E8" s="63"/>
      <c r="F8" s="63"/>
      <c r="G8" s="63"/>
      <c r="H8" s="63"/>
      <c r="I8" s="64"/>
      <c r="J8" s="24"/>
      <c r="K8" s="41"/>
      <c r="L8" s="41"/>
      <c r="M8" s="41"/>
      <c r="N8" s="41"/>
      <c r="O8" s="41"/>
      <c r="P8" s="41"/>
    </row>
    <row r="9" spans="1:16" ht="16" customHeight="1" thickBot="1" x14ac:dyDescent="0.35">
      <c r="A9" s="3" t="s">
        <v>36</v>
      </c>
      <c r="B9" s="4"/>
      <c r="C9" s="5"/>
      <c r="D9" s="5"/>
      <c r="E9" s="5"/>
      <c r="F9" s="5"/>
      <c r="G9" s="5"/>
      <c r="H9" s="5"/>
      <c r="I9" s="6"/>
      <c r="J9" s="17"/>
      <c r="K9" s="31"/>
      <c r="L9" s="31"/>
      <c r="M9" s="31"/>
      <c r="N9" s="31"/>
      <c r="O9" s="31"/>
      <c r="P9" s="31"/>
    </row>
    <row r="10" spans="1:16" ht="16" customHeight="1" x14ac:dyDescent="0.3">
      <c r="A10" s="94" t="s">
        <v>12</v>
      </c>
      <c r="B10" s="94">
        <v>500</v>
      </c>
      <c r="C10" s="94">
        <f>B10</f>
        <v>500</v>
      </c>
      <c r="D10" s="94">
        <f t="shared" ref="D10:I10" si="5">C10</f>
        <v>500</v>
      </c>
      <c r="E10" s="94">
        <f t="shared" si="5"/>
        <v>500</v>
      </c>
      <c r="F10" s="94">
        <f t="shared" si="5"/>
        <v>500</v>
      </c>
      <c r="G10" s="94">
        <f t="shared" si="5"/>
        <v>500</v>
      </c>
      <c r="H10" s="94">
        <f t="shared" si="5"/>
        <v>500</v>
      </c>
      <c r="I10" s="94">
        <f t="shared" si="5"/>
        <v>500</v>
      </c>
      <c r="J10" s="18"/>
      <c r="K10" s="31"/>
      <c r="L10" s="31"/>
      <c r="M10" s="31"/>
      <c r="N10" s="31"/>
      <c r="O10" s="31"/>
      <c r="P10" s="31"/>
    </row>
    <row r="11" spans="1:16" ht="16" customHeight="1" x14ac:dyDescent="0.3">
      <c r="A11" s="94" t="s">
        <v>13</v>
      </c>
      <c r="B11" s="94">
        <v>250</v>
      </c>
      <c r="C11" s="94">
        <f t="shared" ref="C11:I15" si="6">B11</f>
        <v>250</v>
      </c>
      <c r="D11" s="94">
        <f t="shared" si="6"/>
        <v>250</v>
      </c>
      <c r="E11" s="94">
        <f t="shared" si="6"/>
        <v>250</v>
      </c>
      <c r="F11" s="94">
        <f t="shared" si="6"/>
        <v>250</v>
      </c>
      <c r="G11" s="94">
        <f t="shared" si="6"/>
        <v>250</v>
      </c>
      <c r="H11" s="94">
        <f t="shared" si="6"/>
        <v>250</v>
      </c>
      <c r="I11" s="94">
        <f t="shared" si="6"/>
        <v>250</v>
      </c>
      <c r="J11" s="18"/>
      <c r="K11" s="31"/>
      <c r="L11" s="31"/>
      <c r="M11" s="31"/>
      <c r="N11" s="31"/>
      <c r="O11" s="31"/>
      <c r="P11" s="31"/>
    </row>
    <row r="12" spans="1:16" ht="16" customHeight="1" x14ac:dyDescent="0.3">
      <c r="A12" s="94" t="s">
        <v>14</v>
      </c>
      <c r="B12" s="94">
        <v>250</v>
      </c>
      <c r="C12" s="94">
        <f t="shared" si="6"/>
        <v>250</v>
      </c>
      <c r="D12" s="94">
        <f t="shared" si="6"/>
        <v>250</v>
      </c>
      <c r="E12" s="94">
        <f t="shared" si="6"/>
        <v>250</v>
      </c>
      <c r="F12" s="94">
        <f t="shared" si="6"/>
        <v>250</v>
      </c>
      <c r="G12" s="94">
        <f t="shared" si="6"/>
        <v>250</v>
      </c>
      <c r="H12" s="94">
        <f t="shared" si="6"/>
        <v>250</v>
      </c>
      <c r="I12" s="94">
        <f t="shared" si="6"/>
        <v>250</v>
      </c>
      <c r="J12" s="18"/>
      <c r="K12" s="31"/>
      <c r="L12" s="31"/>
      <c r="M12" s="31"/>
      <c r="N12" s="31"/>
      <c r="O12" s="31"/>
      <c r="P12" s="31"/>
    </row>
    <row r="13" spans="1:16" ht="16" customHeight="1" x14ac:dyDescent="0.3">
      <c r="A13" s="94" t="s">
        <v>15</v>
      </c>
      <c r="B13" s="94">
        <v>200</v>
      </c>
      <c r="C13" s="94">
        <f t="shared" si="6"/>
        <v>200</v>
      </c>
      <c r="D13" s="94">
        <f t="shared" si="6"/>
        <v>200</v>
      </c>
      <c r="E13" s="94">
        <f t="shared" si="6"/>
        <v>200</v>
      </c>
      <c r="F13" s="94">
        <f t="shared" si="6"/>
        <v>200</v>
      </c>
      <c r="G13" s="94">
        <f t="shared" si="6"/>
        <v>200</v>
      </c>
      <c r="H13" s="94">
        <f t="shared" si="6"/>
        <v>200</v>
      </c>
      <c r="I13" s="94">
        <f t="shared" si="6"/>
        <v>200</v>
      </c>
      <c r="J13" s="18"/>
      <c r="K13" s="31"/>
      <c r="L13" s="31"/>
      <c r="M13" s="31"/>
      <c r="N13" s="31"/>
      <c r="O13" s="31"/>
      <c r="P13" s="31"/>
    </row>
    <row r="14" spans="1:16" ht="16" customHeight="1" x14ac:dyDescent="0.3">
      <c r="A14" s="94" t="s">
        <v>52</v>
      </c>
      <c r="B14" s="94">
        <v>550</v>
      </c>
      <c r="C14" s="94">
        <f t="shared" si="6"/>
        <v>550</v>
      </c>
      <c r="D14" s="94">
        <f t="shared" si="6"/>
        <v>550</v>
      </c>
      <c r="E14" s="94">
        <f t="shared" si="6"/>
        <v>550</v>
      </c>
      <c r="F14" s="94">
        <f t="shared" si="6"/>
        <v>550</v>
      </c>
      <c r="G14" s="94">
        <f t="shared" si="6"/>
        <v>550</v>
      </c>
      <c r="H14" s="94">
        <f t="shared" si="6"/>
        <v>550</v>
      </c>
      <c r="I14" s="94">
        <f t="shared" si="6"/>
        <v>550</v>
      </c>
      <c r="J14" s="18"/>
      <c r="K14" s="31"/>
      <c r="L14" s="31"/>
      <c r="M14" s="31"/>
      <c r="N14" s="31"/>
      <c r="O14" s="31"/>
      <c r="P14" s="31"/>
    </row>
    <row r="15" spans="1:16" ht="16" customHeight="1" thickBot="1" x14ac:dyDescent="0.35">
      <c r="A15" s="95" t="s">
        <v>51</v>
      </c>
      <c r="B15" s="95">
        <v>50</v>
      </c>
      <c r="C15" s="95">
        <f t="shared" si="6"/>
        <v>50</v>
      </c>
      <c r="D15" s="95">
        <f t="shared" si="6"/>
        <v>50</v>
      </c>
      <c r="E15" s="95">
        <f t="shared" si="6"/>
        <v>50</v>
      </c>
      <c r="F15" s="95">
        <f t="shared" si="6"/>
        <v>50</v>
      </c>
      <c r="G15" s="95">
        <f t="shared" si="6"/>
        <v>50</v>
      </c>
      <c r="H15" s="95">
        <f t="shared" si="6"/>
        <v>50</v>
      </c>
      <c r="I15" s="95">
        <f t="shared" si="6"/>
        <v>50</v>
      </c>
      <c r="J15" s="18"/>
      <c r="K15" s="31"/>
      <c r="L15" s="31"/>
      <c r="M15" s="31"/>
      <c r="N15" s="31"/>
      <c r="O15" s="31"/>
      <c r="P15" s="31"/>
    </row>
    <row r="16" spans="1:16" ht="16" customHeight="1" thickBot="1" x14ac:dyDescent="0.35">
      <c r="A16" s="65"/>
      <c r="B16" s="66"/>
      <c r="C16" s="66"/>
      <c r="D16" s="66"/>
      <c r="E16" s="66"/>
      <c r="F16" s="66"/>
      <c r="G16" s="66"/>
      <c r="H16" s="66"/>
      <c r="I16" s="67"/>
      <c r="J16" s="26"/>
      <c r="K16" s="31"/>
      <c r="L16" s="31"/>
      <c r="M16" s="31"/>
      <c r="N16" s="31"/>
      <c r="O16" s="31"/>
      <c r="P16" s="31"/>
    </row>
    <row r="17" spans="1:16" ht="16" customHeight="1" thickBot="1" x14ac:dyDescent="0.35">
      <c r="A17" s="3" t="s">
        <v>18</v>
      </c>
      <c r="B17" s="4"/>
      <c r="C17" s="5"/>
      <c r="D17" s="5"/>
      <c r="E17" s="5"/>
      <c r="F17" s="5"/>
      <c r="G17" s="5"/>
      <c r="H17" s="5"/>
      <c r="I17" s="6"/>
      <c r="J17" s="17"/>
      <c r="K17" s="31"/>
      <c r="L17" s="31"/>
      <c r="M17" s="31"/>
      <c r="N17" s="31"/>
      <c r="O17" s="31"/>
      <c r="P17" s="31"/>
    </row>
    <row r="18" spans="1:16" ht="16" customHeight="1" x14ac:dyDescent="0.3">
      <c r="A18" s="94" t="s">
        <v>31</v>
      </c>
      <c r="B18" s="94">
        <v>65</v>
      </c>
      <c r="C18" s="94">
        <f>B18</f>
        <v>65</v>
      </c>
      <c r="D18" s="94">
        <f t="shared" ref="D18:E18" si="7">C18</f>
        <v>65</v>
      </c>
      <c r="E18" s="94">
        <f t="shared" si="7"/>
        <v>65</v>
      </c>
      <c r="F18" s="94">
        <f t="shared" ref="F18:F22" si="8">E18</f>
        <v>65</v>
      </c>
      <c r="G18" s="94">
        <f t="shared" ref="G18:G22" si="9">F18</f>
        <v>65</v>
      </c>
      <c r="H18" s="94">
        <f t="shared" ref="H18:H22" si="10">G18</f>
        <v>65</v>
      </c>
      <c r="I18" s="94">
        <f t="shared" ref="I18:I22" si="11">H18</f>
        <v>65</v>
      </c>
      <c r="J18" s="18"/>
      <c r="K18" s="31"/>
      <c r="L18" s="31"/>
      <c r="M18" s="31"/>
      <c r="N18" s="31"/>
      <c r="O18" s="31"/>
      <c r="P18" s="31"/>
    </row>
    <row r="19" spans="1:16" ht="16" customHeight="1" x14ac:dyDescent="0.3">
      <c r="A19" s="94" t="s">
        <v>32</v>
      </c>
      <c r="B19" s="94">
        <v>65</v>
      </c>
      <c r="C19" s="94">
        <f t="shared" ref="C19:E20" si="12">B19</f>
        <v>65</v>
      </c>
      <c r="D19" s="94">
        <f t="shared" si="12"/>
        <v>65</v>
      </c>
      <c r="E19" s="94">
        <f t="shared" si="12"/>
        <v>65</v>
      </c>
      <c r="F19" s="94">
        <f t="shared" si="8"/>
        <v>65</v>
      </c>
      <c r="G19" s="94">
        <f t="shared" si="9"/>
        <v>65</v>
      </c>
      <c r="H19" s="94">
        <f t="shared" si="10"/>
        <v>65</v>
      </c>
      <c r="I19" s="94">
        <f t="shared" si="11"/>
        <v>65</v>
      </c>
      <c r="J19" s="18"/>
      <c r="K19" s="31"/>
      <c r="L19" s="31"/>
      <c r="M19" s="31"/>
      <c r="N19" s="31"/>
      <c r="O19" s="31"/>
      <c r="P19" s="31"/>
    </row>
    <row r="20" spans="1:16" ht="16" customHeight="1" x14ac:dyDescent="0.3">
      <c r="A20" s="94" t="s">
        <v>33</v>
      </c>
      <c r="B20" s="94">
        <v>60</v>
      </c>
      <c r="C20" s="94">
        <f t="shared" si="12"/>
        <v>60</v>
      </c>
      <c r="D20" s="94">
        <f t="shared" si="12"/>
        <v>60</v>
      </c>
      <c r="E20" s="94">
        <f t="shared" si="12"/>
        <v>60</v>
      </c>
      <c r="F20" s="94">
        <f t="shared" si="8"/>
        <v>60</v>
      </c>
      <c r="G20" s="94">
        <f t="shared" si="9"/>
        <v>60</v>
      </c>
      <c r="H20" s="94">
        <f t="shared" si="10"/>
        <v>60</v>
      </c>
      <c r="I20" s="94">
        <f t="shared" si="11"/>
        <v>60</v>
      </c>
      <c r="J20" s="18"/>
      <c r="K20" s="31"/>
      <c r="L20" s="31"/>
      <c r="M20" s="31"/>
      <c r="N20" s="31"/>
      <c r="O20" s="31"/>
      <c r="P20" s="31"/>
    </row>
    <row r="21" spans="1:16" ht="16" customHeight="1" x14ac:dyDescent="0.3">
      <c r="A21" s="94" t="s">
        <v>34</v>
      </c>
      <c r="B21" s="94">
        <v>150</v>
      </c>
      <c r="C21" s="94">
        <f>B21</f>
        <v>150</v>
      </c>
      <c r="D21" s="94">
        <f t="shared" ref="D21:E22" si="13">C21</f>
        <v>150</v>
      </c>
      <c r="E21" s="94">
        <f t="shared" si="13"/>
        <v>150</v>
      </c>
      <c r="F21" s="94">
        <f t="shared" si="8"/>
        <v>150</v>
      </c>
      <c r="G21" s="94">
        <f t="shared" si="9"/>
        <v>150</v>
      </c>
      <c r="H21" s="94">
        <f t="shared" si="10"/>
        <v>150</v>
      </c>
      <c r="I21" s="94">
        <f t="shared" si="11"/>
        <v>150</v>
      </c>
      <c r="J21" s="18"/>
      <c r="K21" s="31"/>
      <c r="L21" s="31"/>
      <c r="M21" s="31"/>
      <c r="N21" s="31"/>
      <c r="O21" s="31"/>
      <c r="P21" s="31"/>
    </row>
    <row r="22" spans="1:16" ht="16" customHeight="1" x14ac:dyDescent="0.3">
      <c r="A22" s="94" t="s">
        <v>26</v>
      </c>
      <c r="B22" s="94">
        <v>1500</v>
      </c>
      <c r="C22" s="94">
        <f>B22</f>
        <v>1500</v>
      </c>
      <c r="D22" s="94">
        <f t="shared" si="13"/>
        <v>1500</v>
      </c>
      <c r="E22" s="94">
        <f t="shared" si="13"/>
        <v>1500</v>
      </c>
      <c r="F22" s="94">
        <f t="shared" si="8"/>
        <v>1500</v>
      </c>
      <c r="G22" s="94">
        <f t="shared" si="9"/>
        <v>1500</v>
      </c>
      <c r="H22" s="94">
        <f t="shared" si="10"/>
        <v>1500</v>
      </c>
      <c r="I22" s="94">
        <f t="shared" si="11"/>
        <v>1500</v>
      </c>
      <c r="J22" s="18"/>
      <c r="K22" s="31"/>
      <c r="L22" s="31"/>
      <c r="M22" s="31"/>
      <c r="N22" s="31"/>
      <c r="O22" s="31"/>
      <c r="P22" s="31"/>
    </row>
    <row r="23" spans="1:16" ht="16" customHeight="1" thickBot="1" x14ac:dyDescent="0.35">
      <c r="A23" s="95" t="s">
        <v>27</v>
      </c>
      <c r="B23" s="95">
        <v>120</v>
      </c>
      <c r="C23" s="95">
        <f>B23</f>
        <v>120</v>
      </c>
      <c r="D23" s="95">
        <f t="shared" ref="D23:I23" si="14">C23</f>
        <v>120</v>
      </c>
      <c r="E23" s="95">
        <f t="shared" si="14"/>
        <v>120</v>
      </c>
      <c r="F23" s="95">
        <f t="shared" si="14"/>
        <v>120</v>
      </c>
      <c r="G23" s="95">
        <f t="shared" si="14"/>
        <v>120</v>
      </c>
      <c r="H23" s="95">
        <f t="shared" si="14"/>
        <v>120</v>
      </c>
      <c r="I23" s="95">
        <f t="shared" si="14"/>
        <v>120</v>
      </c>
      <c r="J23" s="18"/>
      <c r="K23" s="31"/>
      <c r="L23" s="31"/>
      <c r="M23" s="31"/>
      <c r="N23" s="31"/>
      <c r="O23" s="31"/>
      <c r="P23" s="31"/>
    </row>
    <row r="24" spans="1:16" ht="16" customHeight="1" thickBot="1" x14ac:dyDescent="0.35">
      <c r="A24" s="65"/>
      <c r="B24" s="66"/>
      <c r="C24" s="66"/>
      <c r="D24" s="66"/>
      <c r="E24" s="66"/>
      <c r="F24" s="66"/>
      <c r="G24" s="66"/>
      <c r="H24" s="66"/>
      <c r="I24" s="67"/>
      <c r="J24" s="26"/>
      <c r="K24" s="31"/>
      <c r="L24" s="31"/>
      <c r="M24" s="31"/>
      <c r="N24" s="31"/>
      <c r="O24" s="31"/>
      <c r="P24" s="31"/>
    </row>
    <row r="25" spans="1:16" ht="16" customHeight="1" thickBot="1" x14ac:dyDescent="0.35">
      <c r="A25" s="3" t="s">
        <v>19</v>
      </c>
      <c r="B25" s="4"/>
      <c r="C25" s="5"/>
      <c r="D25" s="5"/>
      <c r="E25" s="5"/>
      <c r="F25" s="5"/>
      <c r="G25" s="5"/>
      <c r="H25" s="5"/>
      <c r="I25" s="6"/>
      <c r="J25" s="17"/>
      <c r="K25" s="31"/>
      <c r="L25" s="31"/>
      <c r="M25" s="31"/>
      <c r="N25" s="31"/>
      <c r="O25" s="31"/>
      <c r="P25" s="31"/>
    </row>
    <row r="26" spans="1:16" ht="16" customHeight="1" x14ac:dyDescent="0.3">
      <c r="A26" s="94" t="s">
        <v>58</v>
      </c>
      <c r="B26" s="96">
        <v>150</v>
      </c>
      <c r="C26" s="96">
        <f>B26</f>
        <v>150</v>
      </c>
      <c r="D26" s="96">
        <f t="shared" ref="D26:D28" si="15">C26</f>
        <v>150</v>
      </c>
      <c r="E26" s="96">
        <f t="shared" ref="E26:E31" si="16">D26</f>
        <v>150</v>
      </c>
      <c r="F26" s="96">
        <f t="shared" ref="F26:F31" si="17">E26</f>
        <v>150</v>
      </c>
      <c r="G26" s="96">
        <f t="shared" ref="G26:G31" si="18">F26</f>
        <v>150</v>
      </c>
      <c r="H26" s="96">
        <f t="shared" ref="H26:H31" si="19">G26</f>
        <v>150</v>
      </c>
      <c r="I26" s="96">
        <f t="shared" ref="I26:I31" si="20">H26</f>
        <v>150</v>
      </c>
      <c r="J26" s="19"/>
      <c r="K26" s="31"/>
      <c r="L26" s="31"/>
      <c r="M26" s="31"/>
      <c r="N26" s="31"/>
      <c r="O26" s="31"/>
      <c r="P26" s="31"/>
    </row>
    <row r="27" spans="1:16" ht="16" customHeight="1" x14ac:dyDescent="0.3">
      <c r="A27" s="94" t="s">
        <v>59</v>
      </c>
      <c r="B27" s="96">
        <v>200</v>
      </c>
      <c r="C27" s="96">
        <f t="shared" ref="C27:C31" si="21">B27</f>
        <v>200</v>
      </c>
      <c r="D27" s="96">
        <f t="shared" si="15"/>
        <v>200</v>
      </c>
      <c r="E27" s="96">
        <f t="shared" si="16"/>
        <v>200</v>
      </c>
      <c r="F27" s="96">
        <f t="shared" si="17"/>
        <v>200</v>
      </c>
      <c r="G27" s="96">
        <f t="shared" si="18"/>
        <v>200</v>
      </c>
      <c r="H27" s="96">
        <f t="shared" si="19"/>
        <v>200</v>
      </c>
      <c r="I27" s="96">
        <f t="shared" si="20"/>
        <v>200</v>
      </c>
      <c r="J27" s="19"/>
      <c r="K27" s="31"/>
      <c r="L27" s="31"/>
      <c r="M27" s="31"/>
      <c r="N27" s="31"/>
      <c r="O27" s="31"/>
      <c r="P27" s="31"/>
    </row>
    <row r="28" spans="1:16" ht="16" customHeight="1" x14ac:dyDescent="0.3">
      <c r="A28" s="94" t="s">
        <v>60</v>
      </c>
      <c r="B28" s="96">
        <v>80</v>
      </c>
      <c r="C28" s="96">
        <f t="shared" si="21"/>
        <v>80</v>
      </c>
      <c r="D28" s="96">
        <f t="shared" si="15"/>
        <v>80</v>
      </c>
      <c r="E28" s="96">
        <f t="shared" si="16"/>
        <v>80</v>
      </c>
      <c r="F28" s="96">
        <f t="shared" si="17"/>
        <v>80</v>
      </c>
      <c r="G28" s="96">
        <f t="shared" si="18"/>
        <v>80</v>
      </c>
      <c r="H28" s="96">
        <f t="shared" si="19"/>
        <v>80</v>
      </c>
      <c r="I28" s="96">
        <f t="shared" si="20"/>
        <v>80</v>
      </c>
      <c r="J28" s="19"/>
      <c r="K28" s="31"/>
      <c r="L28" s="31"/>
      <c r="M28" s="31"/>
      <c r="N28" s="31"/>
      <c r="O28" s="31"/>
      <c r="P28" s="31"/>
    </row>
    <row r="29" spans="1:16" ht="16" customHeight="1" x14ac:dyDescent="0.3">
      <c r="A29" s="94" t="s">
        <v>61</v>
      </c>
      <c r="B29" s="96">
        <v>100</v>
      </c>
      <c r="C29" s="96">
        <f t="shared" si="21"/>
        <v>100</v>
      </c>
      <c r="D29" s="96">
        <f t="shared" ref="D29" si="22">C29</f>
        <v>100</v>
      </c>
      <c r="E29" s="96">
        <f t="shared" si="16"/>
        <v>100</v>
      </c>
      <c r="F29" s="96">
        <f t="shared" si="17"/>
        <v>100</v>
      </c>
      <c r="G29" s="96">
        <f t="shared" si="18"/>
        <v>100</v>
      </c>
      <c r="H29" s="96">
        <f t="shared" si="19"/>
        <v>100</v>
      </c>
      <c r="I29" s="96">
        <f t="shared" si="20"/>
        <v>100</v>
      </c>
      <c r="J29" s="19"/>
      <c r="K29" s="31"/>
      <c r="L29" s="31"/>
      <c r="M29" s="31"/>
      <c r="N29" s="31"/>
      <c r="O29" s="31"/>
      <c r="P29" s="31"/>
    </row>
    <row r="30" spans="1:16" ht="16" customHeight="1" x14ac:dyDescent="0.3">
      <c r="A30" s="94" t="s">
        <v>62</v>
      </c>
      <c r="B30" s="96">
        <v>102</v>
      </c>
      <c r="C30" s="96">
        <f t="shared" si="21"/>
        <v>102</v>
      </c>
      <c r="D30" s="96">
        <f>C30</f>
        <v>102</v>
      </c>
      <c r="E30" s="96">
        <f t="shared" si="16"/>
        <v>102</v>
      </c>
      <c r="F30" s="96">
        <f t="shared" si="17"/>
        <v>102</v>
      </c>
      <c r="G30" s="96">
        <f t="shared" si="18"/>
        <v>102</v>
      </c>
      <c r="H30" s="96">
        <f t="shared" si="19"/>
        <v>102</v>
      </c>
      <c r="I30" s="96">
        <f t="shared" si="20"/>
        <v>102</v>
      </c>
      <c r="J30" s="19"/>
      <c r="K30" s="31"/>
      <c r="L30" s="31"/>
      <c r="M30" s="31"/>
      <c r="N30" s="31"/>
      <c r="O30" s="31"/>
      <c r="P30" s="31"/>
    </row>
    <row r="31" spans="1:16" ht="16" customHeight="1" thickBot="1" x14ac:dyDescent="0.35">
      <c r="A31" s="95" t="s">
        <v>25</v>
      </c>
      <c r="B31" s="97">
        <v>30</v>
      </c>
      <c r="C31" s="97">
        <f t="shared" si="21"/>
        <v>30</v>
      </c>
      <c r="D31" s="97">
        <f t="shared" ref="D31" si="23">C31</f>
        <v>30</v>
      </c>
      <c r="E31" s="97">
        <f t="shared" si="16"/>
        <v>30</v>
      </c>
      <c r="F31" s="97">
        <f t="shared" si="17"/>
        <v>30</v>
      </c>
      <c r="G31" s="97">
        <f t="shared" si="18"/>
        <v>30</v>
      </c>
      <c r="H31" s="97">
        <f t="shared" si="19"/>
        <v>30</v>
      </c>
      <c r="I31" s="97">
        <f t="shared" si="20"/>
        <v>30</v>
      </c>
      <c r="J31" s="19"/>
      <c r="K31" s="31"/>
      <c r="L31" s="31"/>
      <c r="M31" s="31"/>
      <c r="N31" s="31"/>
      <c r="O31" s="31"/>
      <c r="P31" s="31"/>
    </row>
    <row r="32" spans="1:16" ht="16" customHeight="1" thickBot="1" x14ac:dyDescent="0.35">
      <c r="A32" s="68"/>
      <c r="B32" s="69"/>
      <c r="C32" s="69"/>
      <c r="D32" s="69"/>
      <c r="E32" s="69"/>
      <c r="F32" s="69"/>
      <c r="G32" s="69"/>
      <c r="H32" s="69"/>
      <c r="I32" s="70"/>
      <c r="J32" s="27"/>
      <c r="K32" s="31"/>
      <c r="L32" s="31"/>
      <c r="M32" s="31"/>
      <c r="N32" s="31"/>
      <c r="O32" s="31"/>
      <c r="P32" s="31"/>
    </row>
    <row r="33" spans="1:16" ht="16" customHeight="1" thickBot="1" x14ac:dyDescent="0.35">
      <c r="A33" s="3" t="s">
        <v>63</v>
      </c>
      <c r="B33" s="4"/>
      <c r="C33" s="5"/>
      <c r="D33" s="5"/>
      <c r="E33" s="5"/>
      <c r="F33" s="5"/>
      <c r="G33" s="5"/>
      <c r="H33" s="5"/>
      <c r="I33" s="6"/>
      <c r="J33" s="17"/>
      <c r="K33" s="31"/>
      <c r="L33" s="31"/>
      <c r="M33" s="31"/>
      <c r="N33" s="31"/>
      <c r="O33" s="31"/>
      <c r="P33" s="31"/>
    </row>
    <row r="34" spans="1:16" ht="16" customHeight="1" x14ac:dyDescent="0.3">
      <c r="A34" s="94" t="s">
        <v>12</v>
      </c>
      <c r="B34" s="96">
        <v>4600</v>
      </c>
      <c r="C34" s="96">
        <f t="shared" ref="C34:D39" si="24">B34</f>
        <v>4600</v>
      </c>
      <c r="D34" s="96">
        <f t="shared" ref="D34:D36" si="25">C34</f>
        <v>4600</v>
      </c>
      <c r="E34" s="96">
        <f t="shared" ref="E34:E36" si="26">D34</f>
        <v>4600</v>
      </c>
      <c r="F34" s="96">
        <f t="shared" ref="F34:F39" si="27">E34</f>
        <v>4600</v>
      </c>
      <c r="G34" s="96">
        <f t="shared" ref="G34:G39" si="28">F34</f>
        <v>4600</v>
      </c>
      <c r="H34" s="96">
        <f t="shared" ref="H34:H39" si="29">G34</f>
        <v>4600</v>
      </c>
      <c r="I34" s="96">
        <f t="shared" ref="I34:I39" si="30">H34</f>
        <v>4600</v>
      </c>
      <c r="J34" s="19"/>
      <c r="K34" s="31"/>
      <c r="L34" s="31"/>
      <c r="M34" s="31"/>
      <c r="N34" s="31"/>
      <c r="O34" s="31"/>
      <c r="P34" s="31"/>
    </row>
    <row r="35" spans="1:16" ht="16" customHeight="1" x14ac:dyDescent="0.3">
      <c r="A35" s="94" t="s">
        <v>13</v>
      </c>
      <c r="B35" s="96">
        <v>7200</v>
      </c>
      <c r="C35" s="96">
        <f t="shared" si="24"/>
        <v>7200</v>
      </c>
      <c r="D35" s="96">
        <f t="shared" si="25"/>
        <v>7200</v>
      </c>
      <c r="E35" s="96">
        <f t="shared" si="26"/>
        <v>7200</v>
      </c>
      <c r="F35" s="96">
        <f t="shared" si="27"/>
        <v>7200</v>
      </c>
      <c r="G35" s="96">
        <f t="shared" si="28"/>
        <v>7200</v>
      </c>
      <c r="H35" s="96">
        <f t="shared" si="29"/>
        <v>7200</v>
      </c>
      <c r="I35" s="96">
        <f t="shared" si="30"/>
        <v>7200</v>
      </c>
      <c r="J35" s="19"/>
      <c r="K35" s="31"/>
      <c r="L35" s="31"/>
      <c r="M35" s="31"/>
      <c r="N35" s="31"/>
      <c r="O35" s="31"/>
      <c r="P35" s="31"/>
    </row>
    <row r="36" spans="1:16" ht="16" customHeight="1" x14ac:dyDescent="0.3">
      <c r="A36" s="94" t="s">
        <v>14</v>
      </c>
      <c r="B36" s="96">
        <v>3200</v>
      </c>
      <c r="C36" s="96">
        <f t="shared" si="24"/>
        <v>3200</v>
      </c>
      <c r="D36" s="96">
        <f t="shared" si="25"/>
        <v>3200</v>
      </c>
      <c r="E36" s="96">
        <f t="shared" si="26"/>
        <v>3200</v>
      </c>
      <c r="F36" s="96">
        <f t="shared" si="27"/>
        <v>3200</v>
      </c>
      <c r="G36" s="96">
        <f t="shared" si="28"/>
        <v>3200</v>
      </c>
      <c r="H36" s="96">
        <f t="shared" si="29"/>
        <v>3200</v>
      </c>
      <c r="I36" s="96">
        <f t="shared" si="30"/>
        <v>3200</v>
      </c>
      <c r="J36" s="19"/>
      <c r="K36" s="31"/>
      <c r="L36" s="31"/>
      <c r="M36" s="31"/>
      <c r="N36" s="31"/>
      <c r="O36" s="31"/>
      <c r="P36" s="31"/>
    </row>
    <row r="37" spans="1:16" ht="16" customHeight="1" x14ac:dyDescent="0.3">
      <c r="A37" s="94" t="s">
        <v>15</v>
      </c>
      <c r="B37" s="96">
        <v>4400</v>
      </c>
      <c r="C37" s="96">
        <f t="shared" si="24"/>
        <v>4400</v>
      </c>
      <c r="D37" s="96">
        <f t="shared" si="24"/>
        <v>4400</v>
      </c>
      <c r="E37" s="96">
        <f>D37</f>
        <v>4400</v>
      </c>
      <c r="F37" s="96">
        <f t="shared" si="27"/>
        <v>4400</v>
      </c>
      <c r="G37" s="96">
        <f t="shared" si="28"/>
        <v>4400</v>
      </c>
      <c r="H37" s="96">
        <f t="shared" si="29"/>
        <v>4400</v>
      </c>
      <c r="I37" s="96">
        <f t="shared" si="30"/>
        <v>4400</v>
      </c>
      <c r="J37" s="19"/>
      <c r="K37" s="31"/>
      <c r="L37" s="31"/>
      <c r="M37" s="31"/>
      <c r="N37" s="31"/>
      <c r="O37" s="31"/>
      <c r="P37" s="31"/>
    </row>
    <row r="38" spans="1:16" ht="16" customHeight="1" x14ac:dyDescent="0.3">
      <c r="A38" s="94" t="s">
        <v>21</v>
      </c>
      <c r="B38" s="96">
        <v>4500</v>
      </c>
      <c r="C38" s="96">
        <f>B38</f>
        <v>4500</v>
      </c>
      <c r="D38" s="96">
        <f t="shared" si="24"/>
        <v>4500</v>
      </c>
      <c r="E38" s="96">
        <f>D38</f>
        <v>4500</v>
      </c>
      <c r="F38" s="96">
        <f t="shared" si="27"/>
        <v>4500</v>
      </c>
      <c r="G38" s="96">
        <f t="shared" si="28"/>
        <v>4500</v>
      </c>
      <c r="H38" s="96">
        <f t="shared" si="29"/>
        <v>4500</v>
      </c>
      <c r="I38" s="96">
        <f t="shared" si="30"/>
        <v>4500</v>
      </c>
      <c r="J38" s="19"/>
      <c r="K38" s="31"/>
      <c r="L38" s="31"/>
      <c r="M38" s="31"/>
      <c r="N38" s="31"/>
      <c r="O38" s="31"/>
      <c r="P38" s="31"/>
    </row>
    <row r="39" spans="1:16" ht="16" customHeight="1" thickBot="1" x14ac:dyDescent="0.35">
      <c r="A39" s="95" t="s">
        <v>20</v>
      </c>
      <c r="B39" s="97">
        <v>30000</v>
      </c>
      <c r="C39" s="97">
        <f t="shared" si="24"/>
        <v>30000</v>
      </c>
      <c r="D39" s="97">
        <f t="shared" si="24"/>
        <v>30000</v>
      </c>
      <c r="E39" s="97">
        <f>D39</f>
        <v>30000</v>
      </c>
      <c r="F39" s="97">
        <f t="shared" si="27"/>
        <v>30000</v>
      </c>
      <c r="G39" s="97">
        <f t="shared" si="28"/>
        <v>30000</v>
      </c>
      <c r="H39" s="97">
        <f t="shared" si="29"/>
        <v>30000</v>
      </c>
      <c r="I39" s="97">
        <f t="shared" si="30"/>
        <v>30000</v>
      </c>
      <c r="J39" s="19"/>
      <c r="K39" s="31"/>
      <c r="L39" s="31"/>
      <c r="M39" s="31"/>
      <c r="N39" s="31"/>
      <c r="O39" s="31"/>
      <c r="P39" s="31"/>
    </row>
    <row r="40" spans="1:16" s="31" customFormat="1" ht="16" customHeight="1" thickBot="1" x14ac:dyDescent="0.35">
      <c r="A40" s="65"/>
      <c r="B40" s="28"/>
      <c r="C40" s="28"/>
      <c r="D40" s="28"/>
      <c r="E40" s="28"/>
      <c r="F40" s="28"/>
      <c r="G40" s="28"/>
      <c r="H40" s="28"/>
      <c r="I40" s="29"/>
      <c r="J40" s="30"/>
    </row>
    <row r="41" spans="1:16" ht="16" customHeight="1" x14ac:dyDescent="0.3">
      <c r="A41" s="71" t="s">
        <v>1</v>
      </c>
      <c r="B41" s="98">
        <v>2500000</v>
      </c>
      <c r="C41" s="98">
        <f t="shared" ref="C41:C42" si="31">B41</f>
        <v>2500000</v>
      </c>
      <c r="D41" s="98">
        <f t="shared" ref="D41:D42" si="32">C41</f>
        <v>2500000</v>
      </c>
      <c r="E41" s="98">
        <f t="shared" ref="E41:E42" si="33">D41</f>
        <v>2500000</v>
      </c>
      <c r="F41" s="98">
        <f t="shared" ref="F41:F42" si="34">E41</f>
        <v>2500000</v>
      </c>
      <c r="G41" s="98">
        <f t="shared" ref="G41:G42" si="35">F41</f>
        <v>2500000</v>
      </c>
      <c r="H41" s="98">
        <f t="shared" ref="H41:H42" si="36">G41</f>
        <v>2500000</v>
      </c>
      <c r="I41" s="98">
        <f t="shared" ref="I41:I42" si="37">H41</f>
        <v>2500000</v>
      </c>
      <c r="J41" s="19"/>
      <c r="K41" s="31"/>
      <c r="L41" s="31"/>
      <c r="M41" s="31"/>
      <c r="N41" s="31"/>
      <c r="O41" s="31"/>
      <c r="P41" s="31"/>
    </row>
    <row r="42" spans="1:16" ht="16" customHeight="1" thickBot="1" x14ac:dyDescent="0.35">
      <c r="A42" s="72" t="s">
        <v>29</v>
      </c>
      <c r="B42" s="97">
        <v>15</v>
      </c>
      <c r="C42" s="97">
        <f t="shared" si="31"/>
        <v>15</v>
      </c>
      <c r="D42" s="97">
        <f t="shared" si="32"/>
        <v>15</v>
      </c>
      <c r="E42" s="97">
        <f t="shared" si="33"/>
        <v>15</v>
      </c>
      <c r="F42" s="97">
        <f t="shared" si="34"/>
        <v>15</v>
      </c>
      <c r="G42" s="97">
        <f t="shared" si="35"/>
        <v>15</v>
      </c>
      <c r="H42" s="97">
        <f t="shared" si="36"/>
        <v>15</v>
      </c>
      <c r="I42" s="97">
        <f t="shared" si="37"/>
        <v>15</v>
      </c>
      <c r="J42" s="19"/>
      <c r="K42" s="31"/>
      <c r="L42" s="31"/>
      <c r="M42" s="31"/>
      <c r="N42" s="31"/>
      <c r="O42" s="31"/>
      <c r="P42" s="31"/>
    </row>
    <row r="43" spans="1:16" ht="16" customHeight="1" thickBot="1" x14ac:dyDescent="0.35">
      <c r="A43" s="73"/>
      <c r="B43" s="74"/>
      <c r="C43" s="74"/>
      <c r="D43" s="74"/>
      <c r="E43" s="74"/>
      <c r="F43" s="74"/>
      <c r="G43" s="74"/>
      <c r="H43" s="74"/>
      <c r="I43" s="74"/>
      <c r="J43" s="27"/>
      <c r="K43" s="31"/>
      <c r="L43" s="31"/>
      <c r="M43" s="31"/>
      <c r="N43" s="31"/>
      <c r="O43" s="31"/>
      <c r="P43" s="31"/>
    </row>
    <row r="44" spans="1:16" ht="16" customHeight="1" thickBot="1" x14ac:dyDescent="0.35">
      <c r="A44" s="1" t="s">
        <v>39</v>
      </c>
      <c r="B44" s="58">
        <v>2021</v>
      </c>
      <c r="C44" s="58">
        <f>B44+1</f>
        <v>2022</v>
      </c>
      <c r="D44" s="58">
        <f t="shared" ref="D44" si="38">C44+1</f>
        <v>2023</v>
      </c>
      <c r="E44" s="58">
        <f t="shared" ref="E44" si="39">D44+1</f>
        <v>2024</v>
      </c>
      <c r="F44" s="58">
        <f t="shared" ref="F44" si="40">E44+1</f>
        <v>2025</v>
      </c>
      <c r="G44" s="58">
        <f t="shared" ref="G44" si="41">F44+1</f>
        <v>2026</v>
      </c>
      <c r="H44" s="58">
        <f t="shared" ref="H44" si="42">G44+1</f>
        <v>2027</v>
      </c>
      <c r="I44" s="58">
        <f t="shared" ref="I44" si="43">H44+1</f>
        <v>2028</v>
      </c>
      <c r="J44" s="15"/>
      <c r="K44" s="31"/>
      <c r="L44" s="31"/>
      <c r="M44" s="31"/>
      <c r="N44" s="31"/>
      <c r="O44" s="31"/>
      <c r="P44" s="31"/>
    </row>
    <row r="45" spans="1:16" ht="16" customHeight="1" x14ac:dyDescent="0.3">
      <c r="A45" s="79" t="s">
        <v>6</v>
      </c>
      <c r="B45" s="76">
        <f>(B10*B18*B26)+(B13*B21*B29)+(B11*B19*B27)+(B12*B20*B28)</f>
        <v>12325000</v>
      </c>
      <c r="C45" s="76">
        <f t="shared" ref="C45:I45" si="44">(C10*C18*C26)+(C13*C21*C29)+(C11*C19*C27)+(C12*C20*C28)</f>
        <v>12325000</v>
      </c>
      <c r="D45" s="76">
        <f t="shared" si="44"/>
        <v>12325000</v>
      </c>
      <c r="E45" s="76">
        <f t="shared" si="44"/>
        <v>12325000</v>
      </c>
      <c r="F45" s="76">
        <f t="shared" si="44"/>
        <v>12325000</v>
      </c>
      <c r="G45" s="76">
        <f t="shared" si="44"/>
        <v>12325000</v>
      </c>
      <c r="H45" s="76">
        <f t="shared" si="44"/>
        <v>12325000</v>
      </c>
      <c r="I45" s="77">
        <f t="shared" si="44"/>
        <v>12325000</v>
      </c>
      <c r="J45" s="26"/>
      <c r="K45" s="31"/>
      <c r="L45" s="31"/>
      <c r="M45" s="31"/>
      <c r="N45" s="31"/>
      <c r="O45" s="31"/>
      <c r="P45" s="31"/>
    </row>
    <row r="46" spans="1:16" ht="16" customHeight="1" x14ac:dyDescent="0.3">
      <c r="A46" s="79" t="s">
        <v>9</v>
      </c>
      <c r="B46" s="76">
        <f t="shared" ref="B46:I46" si="45">B14*B23*B30</f>
        <v>6732000</v>
      </c>
      <c r="C46" s="76">
        <f t="shared" si="45"/>
        <v>6732000</v>
      </c>
      <c r="D46" s="76">
        <f t="shared" si="45"/>
        <v>6732000</v>
      </c>
      <c r="E46" s="76">
        <f t="shared" si="45"/>
        <v>6732000</v>
      </c>
      <c r="F46" s="76">
        <f t="shared" si="45"/>
        <v>6732000</v>
      </c>
      <c r="G46" s="76">
        <f t="shared" si="45"/>
        <v>6732000</v>
      </c>
      <c r="H46" s="76">
        <f t="shared" si="45"/>
        <v>6732000</v>
      </c>
      <c r="I46" s="77">
        <f t="shared" si="45"/>
        <v>6732000</v>
      </c>
      <c r="J46" s="26"/>
      <c r="K46" s="31"/>
      <c r="L46" s="31"/>
      <c r="M46" s="31"/>
      <c r="N46" s="31"/>
      <c r="O46" s="31"/>
      <c r="P46" s="31"/>
    </row>
    <row r="47" spans="1:16" ht="16" customHeight="1" x14ac:dyDescent="0.3">
      <c r="A47" s="79" t="s">
        <v>7</v>
      </c>
      <c r="B47" s="76">
        <f t="shared" ref="B47:I47" si="46">B15*B22*B31</f>
        <v>2250000</v>
      </c>
      <c r="C47" s="76">
        <f t="shared" si="46"/>
        <v>2250000</v>
      </c>
      <c r="D47" s="76">
        <f t="shared" si="46"/>
        <v>2250000</v>
      </c>
      <c r="E47" s="76">
        <f t="shared" si="46"/>
        <v>2250000</v>
      </c>
      <c r="F47" s="76">
        <f t="shared" si="46"/>
        <v>2250000</v>
      </c>
      <c r="G47" s="76">
        <f t="shared" si="46"/>
        <v>2250000</v>
      </c>
      <c r="H47" s="76">
        <f t="shared" si="46"/>
        <v>2250000</v>
      </c>
      <c r="I47" s="77">
        <f t="shared" si="46"/>
        <v>2250000</v>
      </c>
      <c r="J47" s="26"/>
      <c r="K47" s="31"/>
      <c r="L47" s="31"/>
      <c r="M47" s="31"/>
      <c r="N47" s="31"/>
      <c r="O47" s="31"/>
      <c r="P47" s="31"/>
    </row>
    <row r="48" spans="1:16" s="22" customFormat="1" ht="16" customHeight="1" x14ac:dyDescent="0.3">
      <c r="A48" s="75" t="s">
        <v>8</v>
      </c>
      <c r="B48" s="78">
        <f>SUM(B45:B47)</f>
        <v>21307000</v>
      </c>
      <c r="C48" s="78">
        <f t="shared" ref="C48:I48" si="47">SUM(C45:C47)</f>
        <v>21307000</v>
      </c>
      <c r="D48" s="78">
        <f t="shared" si="47"/>
        <v>21307000</v>
      </c>
      <c r="E48" s="78">
        <f t="shared" si="47"/>
        <v>21307000</v>
      </c>
      <c r="F48" s="78">
        <f t="shared" si="47"/>
        <v>21307000</v>
      </c>
      <c r="G48" s="78">
        <f t="shared" si="47"/>
        <v>21307000</v>
      </c>
      <c r="H48" s="78">
        <f t="shared" si="47"/>
        <v>21307000</v>
      </c>
      <c r="I48" s="78">
        <f t="shared" si="47"/>
        <v>21307000</v>
      </c>
      <c r="J48" s="24"/>
      <c r="K48" s="41"/>
      <c r="L48" s="41"/>
      <c r="M48" s="41"/>
      <c r="N48" s="41"/>
      <c r="O48" s="41"/>
      <c r="P48" s="41"/>
    </row>
    <row r="49" spans="1:213" s="22" customFormat="1" ht="16" customHeight="1" x14ac:dyDescent="0.3">
      <c r="A49" s="79" t="s">
        <v>40</v>
      </c>
      <c r="B49" s="76">
        <f t="shared" ref="B49:I49" si="48">(B10*B34)+(B13*B37)+(B11*B35)+(B12*B36)</f>
        <v>5780000</v>
      </c>
      <c r="C49" s="76">
        <f t="shared" si="48"/>
        <v>5780000</v>
      </c>
      <c r="D49" s="76">
        <f t="shared" si="48"/>
        <v>5780000</v>
      </c>
      <c r="E49" s="76">
        <f t="shared" si="48"/>
        <v>5780000</v>
      </c>
      <c r="F49" s="76">
        <f t="shared" si="48"/>
        <v>5780000</v>
      </c>
      <c r="G49" s="76">
        <f t="shared" si="48"/>
        <v>5780000</v>
      </c>
      <c r="H49" s="76">
        <f t="shared" si="48"/>
        <v>5780000</v>
      </c>
      <c r="I49" s="77">
        <f t="shared" si="48"/>
        <v>5780000</v>
      </c>
      <c r="J49" s="26"/>
      <c r="K49" s="31"/>
      <c r="L49" s="31"/>
      <c r="M49" s="31"/>
      <c r="N49" s="31"/>
      <c r="O49" s="31"/>
      <c r="P49" s="41"/>
    </row>
    <row r="50" spans="1:213" ht="16" customHeight="1" x14ac:dyDescent="0.3">
      <c r="A50" s="79" t="s">
        <v>22</v>
      </c>
      <c r="B50" s="76">
        <f>B38*B14</f>
        <v>2475000</v>
      </c>
      <c r="C50" s="76">
        <f t="shared" ref="C50:I51" si="49">C38*C14</f>
        <v>2475000</v>
      </c>
      <c r="D50" s="76">
        <f t="shared" si="49"/>
        <v>2475000</v>
      </c>
      <c r="E50" s="76">
        <f t="shared" si="49"/>
        <v>2475000</v>
      </c>
      <c r="F50" s="76">
        <f t="shared" si="49"/>
        <v>2475000</v>
      </c>
      <c r="G50" s="76">
        <f t="shared" si="49"/>
        <v>2475000</v>
      </c>
      <c r="H50" s="76">
        <f t="shared" si="49"/>
        <v>2475000</v>
      </c>
      <c r="I50" s="77">
        <f t="shared" si="49"/>
        <v>2475000</v>
      </c>
      <c r="J50" s="26"/>
      <c r="K50" s="31"/>
      <c r="L50" s="31"/>
      <c r="M50" s="31"/>
      <c r="N50" s="31"/>
      <c r="O50" s="31"/>
      <c r="P50" s="31"/>
    </row>
    <row r="51" spans="1:213" ht="16" customHeight="1" x14ac:dyDescent="0.3">
      <c r="A51" s="79" t="s">
        <v>23</v>
      </c>
      <c r="B51" s="76">
        <f>B39*B15</f>
        <v>1500000</v>
      </c>
      <c r="C51" s="76">
        <f t="shared" si="49"/>
        <v>1500000</v>
      </c>
      <c r="D51" s="76">
        <f t="shared" si="49"/>
        <v>1500000</v>
      </c>
      <c r="E51" s="76">
        <f t="shared" si="49"/>
        <v>1500000</v>
      </c>
      <c r="F51" s="76">
        <f t="shared" si="49"/>
        <v>1500000</v>
      </c>
      <c r="G51" s="76">
        <f t="shared" si="49"/>
        <v>1500000</v>
      </c>
      <c r="H51" s="76">
        <f t="shared" si="49"/>
        <v>1500000</v>
      </c>
      <c r="I51" s="77">
        <f t="shared" si="49"/>
        <v>1500000</v>
      </c>
      <c r="J51" s="26"/>
      <c r="K51" s="31"/>
      <c r="L51" s="31"/>
      <c r="M51" s="31"/>
      <c r="N51" s="31"/>
      <c r="O51" s="31"/>
      <c r="P51" s="31"/>
    </row>
    <row r="52" spans="1:213" s="22" customFormat="1" ht="16" customHeight="1" x14ac:dyDescent="0.3">
      <c r="A52" s="75" t="s">
        <v>64</v>
      </c>
      <c r="B52" s="78">
        <f>SUM(B49:B51)</f>
        <v>9755000</v>
      </c>
      <c r="C52" s="78">
        <f t="shared" ref="C52:I52" si="50">SUM(C49:C51)</f>
        <v>9755000</v>
      </c>
      <c r="D52" s="78">
        <f t="shared" si="50"/>
        <v>9755000</v>
      </c>
      <c r="E52" s="78">
        <f t="shared" si="50"/>
        <v>9755000</v>
      </c>
      <c r="F52" s="78">
        <f t="shared" si="50"/>
        <v>9755000</v>
      </c>
      <c r="G52" s="78">
        <f t="shared" si="50"/>
        <v>9755000</v>
      </c>
      <c r="H52" s="78">
        <f t="shared" si="50"/>
        <v>9755000</v>
      </c>
      <c r="I52" s="78">
        <f t="shared" si="50"/>
        <v>9755000</v>
      </c>
      <c r="J52" s="24"/>
      <c r="K52" s="41"/>
      <c r="L52" s="41"/>
      <c r="M52" s="41"/>
      <c r="N52" s="41"/>
      <c r="O52" s="41"/>
      <c r="P52" s="41"/>
    </row>
    <row r="53" spans="1:213" ht="16" customHeight="1" x14ac:dyDescent="0.3">
      <c r="A53" s="80" t="s">
        <v>24</v>
      </c>
      <c r="B53" s="81">
        <f>B48-B52</f>
        <v>11552000</v>
      </c>
      <c r="C53" s="81">
        <f t="shared" ref="C53:I53" si="51">C48-C52</f>
        <v>11552000</v>
      </c>
      <c r="D53" s="81">
        <f t="shared" si="51"/>
        <v>11552000</v>
      </c>
      <c r="E53" s="81">
        <f t="shared" si="51"/>
        <v>11552000</v>
      </c>
      <c r="F53" s="81">
        <f t="shared" si="51"/>
        <v>11552000</v>
      </c>
      <c r="G53" s="81">
        <f t="shared" si="51"/>
        <v>11552000</v>
      </c>
      <c r="H53" s="81">
        <f t="shared" si="51"/>
        <v>11552000</v>
      </c>
      <c r="I53" s="81">
        <f t="shared" si="51"/>
        <v>11552000</v>
      </c>
      <c r="J53" s="32"/>
      <c r="K53" s="53"/>
      <c r="L53" s="53"/>
      <c r="M53" s="53"/>
      <c r="N53" s="53"/>
      <c r="O53" s="53"/>
      <c r="P53" s="31"/>
    </row>
    <row r="54" spans="1:213" s="33" customFormat="1" ht="16" customHeight="1" x14ac:dyDescent="0.3">
      <c r="A54" s="80" t="s">
        <v>3</v>
      </c>
      <c r="B54" s="82">
        <f>IFERROR(B53/B48,0)</f>
        <v>0.54216924015581736</v>
      </c>
      <c r="C54" s="82">
        <f t="shared" ref="C54:I54" si="52">IFERROR(C53/C48,0)</f>
        <v>0.54216924015581736</v>
      </c>
      <c r="D54" s="82">
        <f t="shared" si="52"/>
        <v>0.54216924015581736</v>
      </c>
      <c r="E54" s="82">
        <f t="shared" si="52"/>
        <v>0.54216924015581736</v>
      </c>
      <c r="F54" s="82">
        <f t="shared" si="52"/>
        <v>0.54216924015581736</v>
      </c>
      <c r="G54" s="82">
        <f t="shared" si="52"/>
        <v>0.54216924015581736</v>
      </c>
      <c r="H54" s="82">
        <f t="shared" si="52"/>
        <v>0.54216924015581736</v>
      </c>
      <c r="I54" s="83">
        <f t="shared" si="52"/>
        <v>0.54216924015581736</v>
      </c>
      <c r="J54" s="34"/>
      <c r="K54" s="53"/>
      <c r="L54" s="53"/>
      <c r="M54" s="53"/>
      <c r="N54" s="53"/>
      <c r="O54" s="53"/>
      <c r="P54" s="53"/>
    </row>
    <row r="55" spans="1:213" s="33" customFormat="1" ht="16" customHeight="1" x14ac:dyDescent="0.3">
      <c r="A55" s="79" t="s">
        <v>1</v>
      </c>
      <c r="B55" s="76">
        <f>B41</f>
        <v>2500000</v>
      </c>
      <c r="C55" s="76">
        <f t="shared" ref="C55:I55" si="53">C41</f>
        <v>2500000</v>
      </c>
      <c r="D55" s="76">
        <f t="shared" si="53"/>
        <v>2500000</v>
      </c>
      <c r="E55" s="76">
        <f t="shared" si="53"/>
        <v>2500000</v>
      </c>
      <c r="F55" s="76">
        <f t="shared" si="53"/>
        <v>2500000</v>
      </c>
      <c r="G55" s="76">
        <f t="shared" si="53"/>
        <v>2500000</v>
      </c>
      <c r="H55" s="76">
        <f t="shared" si="53"/>
        <v>2500000</v>
      </c>
      <c r="I55" s="77">
        <f t="shared" si="53"/>
        <v>2500000</v>
      </c>
      <c r="J55" s="26"/>
      <c r="K55" s="31"/>
      <c r="L55" s="31"/>
      <c r="M55" s="31"/>
      <c r="N55" s="31"/>
      <c r="O55" s="31"/>
      <c r="P55" s="53"/>
    </row>
    <row r="56" spans="1:213" ht="16" customHeight="1" x14ac:dyDescent="0.3">
      <c r="A56" s="79" t="s">
        <v>2</v>
      </c>
      <c r="B56" s="76">
        <f>B42*B26*B6</f>
        <v>1125000</v>
      </c>
      <c r="C56" s="76">
        <f t="shared" ref="C56:I56" si="54">C42*C26*C6</f>
        <v>1125000</v>
      </c>
      <c r="D56" s="76">
        <f t="shared" si="54"/>
        <v>1125000</v>
      </c>
      <c r="E56" s="76">
        <f t="shared" si="54"/>
        <v>1125000</v>
      </c>
      <c r="F56" s="76">
        <f t="shared" si="54"/>
        <v>1125000</v>
      </c>
      <c r="G56" s="76">
        <f t="shared" si="54"/>
        <v>1125000</v>
      </c>
      <c r="H56" s="76">
        <f t="shared" si="54"/>
        <v>1125000</v>
      </c>
      <c r="I56" s="77">
        <f t="shared" si="54"/>
        <v>1125000</v>
      </c>
      <c r="J56" s="26"/>
      <c r="K56" s="31"/>
      <c r="L56" s="31"/>
      <c r="M56" s="31"/>
      <c r="N56" s="31"/>
      <c r="O56" s="31"/>
      <c r="P56" s="31"/>
    </row>
    <row r="57" spans="1:213" ht="16" customHeight="1" x14ac:dyDescent="0.3">
      <c r="A57" s="84" t="s">
        <v>0</v>
      </c>
      <c r="B57" s="85">
        <f>B53-B55-B56</f>
        <v>7927000</v>
      </c>
      <c r="C57" s="85">
        <f t="shared" ref="C57:I57" si="55">C53-C55-C56</f>
        <v>7927000</v>
      </c>
      <c r="D57" s="85">
        <f t="shared" si="55"/>
        <v>7927000</v>
      </c>
      <c r="E57" s="85">
        <f t="shared" si="55"/>
        <v>7927000</v>
      </c>
      <c r="F57" s="85">
        <f t="shared" si="55"/>
        <v>7927000</v>
      </c>
      <c r="G57" s="85">
        <f t="shared" si="55"/>
        <v>7927000</v>
      </c>
      <c r="H57" s="85">
        <f t="shared" si="55"/>
        <v>7927000</v>
      </c>
      <c r="I57" s="86">
        <f t="shared" si="55"/>
        <v>7927000</v>
      </c>
      <c r="J57" s="24"/>
      <c r="K57" s="31"/>
      <c r="L57" s="54">
        <f>B4</f>
        <v>2021</v>
      </c>
      <c r="M57" s="54">
        <f>C4</f>
        <v>2022</v>
      </c>
      <c r="N57" s="54">
        <f>D4</f>
        <v>2023</v>
      </c>
      <c r="O57" s="54">
        <f>E4</f>
        <v>2024</v>
      </c>
      <c r="P57" s="54">
        <f>F4</f>
        <v>2025</v>
      </c>
      <c r="Q57" s="35">
        <f>G4</f>
        <v>2026</v>
      </c>
      <c r="R57" s="35">
        <f>H4</f>
        <v>2027</v>
      </c>
      <c r="S57" s="35">
        <f>I4</f>
        <v>2028</v>
      </c>
    </row>
    <row r="58" spans="1:213" ht="16" customHeight="1" x14ac:dyDescent="0.3">
      <c r="A58" s="80" t="s">
        <v>4</v>
      </c>
      <c r="B58" s="82">
        <f>IFERROR(B57/B48,0)</f>
        <v>0.37203735861453985</v>
      </c>
      <c r="C58" s="82">
        <f t="shared" ref="C58:G58" si="56">IFERROR(C57/C48,0)</f>
        <v>0.37203735861453985</v>
      </c>
      <c r="D58" s="82">
        <f t="shared" si="56"/>
        <v>0.37203735861453985</v>
      </c>
      <c r="E58" s="82">
        <f t="shared" si="56"/>
        <v>0.37203735861453985</v>
      </c>
      <c r="F58" s="82">
        <f t="shared" si="56"/>
        <v>0.37203735861453985</v>
      </c>
      <c r="G58" s="82">
        <f t="shared" si="56"/>
        <v>0.37203735861453985</v>
      </c>
      <c r="H58" s="82">
        <f>IFERROR(H57/H48,0)</f>
        <v>0.37203735861453985</v>
      </c>
      <c r="I58" s="83">
        <f t="shared" ref="I58" si="57">IFERROR(I57/I48,0)</f>
        <v>0.37203735861453985</v>
      </c>
      <c r="J58" s="36"/>
      <c r="K58" s="31" t="str">
        <f t="shared" ref="K58:S58" si="58">A58</f>
        <v>EBITDA %</v>
      </c>
      <c r="L58" s="55">
        <f t="shared" si="58"/>
        <v>0.37203735861453985</v>
      </c>
      <c r="M58" s="55">
        <f t="shared" si="58"/>
        <v>0.37203735861453985</v>
      </c>
      <c r="N58" s="55">
        <f t="shared" si="58"/>
        <v>0.37203735861453985</v>
      </c>
      <c r="O58" s="55">
        <f t="shared" si="58"/>
        <v>0.37203735861453985</v>
      </c>
      <c r="P58" s="55">
        <f t="shared" si="58"/>
        <v>0.37203735861453985</v>
      </c>
      <c r="Q58" s="37">
        <f t="shared" si="58"/>
        <v>0.37203735861453985</v>
      </c>
      <c r="R58" s="37">
        <f t="shared" si="58"/>
        <v>0.37203735861453985</v>
      </c>
      <c r="S58" s="37">
        <f t="shared" si="58"/>
        <v>0.37203735861453985</v>
      </c>
    </row>
    <row r="59" spans="1:213" ht="16" customHeight="1" x14ac:dyDescent="0.3">
      <c r="A59" s="80" t="s">
        <v>5</v>
      </c>
      <c r="B59" s="85">
        <f>IFERROR(B57/B7,0)</f>
        <v>4403.8888888888887</v>
      </c>
      <c r="C59" s="85">
        <f t="shared" ref="C59:I59" si="59">IFERROR(C57/C7,0)</f>
        <v>3963.5</v>
      </c>
      <c r="D59" s="85">
        <f t="shared" si="59"/>
        <v>3963.5</v>
      </c>
      <c r="E59" s="85">
        <f t="shared" si="59"/>
        <v>3963.5</v>
      </c>
      <c r="F59" s="85">
        <f t="shared" si="59"/>
        <v>3963.5</v>
      </c>
      <c r="G59" s="85">
        <f t="shared" si="59"/>
        <v>3963.5</v>
      </c>
      <c r="H59" s="85">
        <f t="shared" si="59"/>
        <v>3963.5</v>
      </c>
      <c r="I59" s="86">
        <f t="shared" si="59"/>
        <v>3963.5</v>
      </c>
      <c r="J59" s="26"/>
      <c r="K59" s="31" t="s">
        <v>37</v>
      </c>
      <c r="L59" s="55">
        <v>0.25</v>
      </c>
      <c r="M59" s="55">
        <f>L59</f>
        <v>0.25</v>
      </c>
      <c r="N59" s="55">
        <f t="shared" ref="N59:S59" si="60">M59</f>
        <v>0.25</v>
      </c>
      <c r="O59" s="55">
        <f t="shared" si="60"/>
        <v>0.25</v>
      </c>
      <c r="P59" s="55">
        <f t="shared" si="60"/>
        <v>0.25</v>
      </c>
      <c r="Q59" s="37">
        <f t="shared" si="60"/>
        <v>0.25</v>
      </c>
      <c r="R59" s="37">
        <f t="shared" si="60"/>
        <v>0.25</v>
      </c>
      <c r="S59" s="37">
        <f t="shared" si="60"/>
        <v>0.25</v>
      </c>
    </row>
    <row r="60" spans="1:213" x14ac:dyDescent="0.3">
      <c r="A60" s="41"/>
      <c r="B60" s="23"/>
      <c r="C60" s="23"/>
      <c r="D60" s="23"/>
      <c r="E60" s="23"/>
      <c r="F60" s="23"/>
      <c r="G60" s="23"/>
      <c r="H60" s="23"/>
      <c r="I60" s="23"/>
      <c r="J60" s="24"/>
      <c r="K60" s="41"/>
      <c r="L60" s="41"/>
      <c r="M60" s="41"/>
      <c r="N60" s="41"/>
      <c r="O60" s="41"/>
      <c r="P60" s="31"/>
    </row>
    <row r="61" spans="1:213" s="47" customFormat="1" ht="18" x14ac:dyDescent="0.4">
      <c r="A61" s="56" t="s">
        <v>30</v>
      </c>
      <c r="B61" s="46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</row>
    <row r="62" spans="1:213" s="47" customFormat="1" ht="18" x14ac:dyDescent="0.4">
      <c r="A62" s="57" t="s">
        <v>41</v>
      </c>
      <c r="B62" s="46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</row>
    <row r="63" spans="1:213" s="47" customFormat="1" ht="18" x14ac:dyDescent="0.4">
      <c r="A63" s="31" t="s">
        <v>65</v>
      </c>
      <c r="B63" s="46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</row>
    <row r="64" spans="1:213" s="47" customFormat="1" ht="18" x14ac:dyDescent="0.4">
      <c r="A64" s="31"/>
      <c r="B64" s="46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</row>
    <row r="65" spans="1:213" s="47" customFormat="1" ht="18" x14ac:dyDescent="0.4">
      <c r="A65" s="31" t="s">
        <v>42</v>
      </c>
      <c r="B65" s="46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</row>
    <row r="66" spans="1:213" x14ac:dyDescent="0.3">
      <c r="A66" s="38"/>
      <c r="B66" s="39"/>
      <c r="C66" s="39"/>
      <c r="D66" s="39"/>
      <c r="E66" s="39"/>
      <c r="F66" s="39"/>
      <c r="G66" s="39"/>
      <c r="H66" s="39"/>
      <c r="I66" s="39"/>
      <c r="J66" s="40"/>
      <c r="K66" s="39"/>
      <c r="L66" s="39"/>
      <c r="M66" s="39"/>
      <c r="N66" s="39"/>
      <c r="O66" s="39"/>
      <c r="P66" s="39"/>
    </row>
    <row r="67" spans="1:213" x14ac:dyDescent="0.3">
      <c r="A67" s="41" t="s">
        <v>43</v>
      </c>
      <c r="B67" s="41"/>
      <c r="C67" s="31"/>
      <c r="D67" s="41"/>
      <c r="E67" s="41"/>
      <c r="F67" s="41"/>
      <c r="G67" s="41"/>
      <c r="H67" s="31"/>
      <c r="I67" s="31"/>
      <c r="J67" s="42"/>
      <c r="K67" s="31"/>
      <c r="L67" s="31"/>
      <c r="M67" s="31"/>
      <c r="N67" s="31"/>
      <c r="O67" s="31"/>
      <c r="P67" s="31"/>
    </row>
    <row r="68" spans="1:213" ht="14.5" thickBot="1" x14ac:dyDescent="0.35">
      <c r="A68" s="31" t="s">
        <v>44</v>
      </c>
      <c r="B68" s="31"/>
      <c r="C68" s="31"/>
      <c r="D68" s="31"/>
      <c r="E68" s="31"/>
      <c r="F68" s="31"/>
      <c r="G68" s="31"/>
      <c r="H68" s="31"/>
      <c r="I68" s="31"/>
      <c r="J68" s="42"/>
      <c r="K68" s="31"/>
      <c r="L68" s="31"/>
      <c r="M68" s="31"/>
      <c r="N68" s="31"/>
      <c r="O68" s="31"/>
      <c r="P68" s="31"/>
    </row>
    <row r="69" spans="1:213" x14ac:dyDescent="0.3">
      <c r="A69" s="14" t="s">
        <v>11</v>
      </c>
      <c r="B69" s="48">
        <v>1300</v>
      </c>
      <c r="C69" s="31"/>
      <c r="D69" s="31"/>
      <c r="E69" s="31"/>
      <c r="F69" s="31"/>
      <c r="G69" s="31"/>
      <c r="H69" s="31"/>
      <c r="I69" s="31"/>
      <c r="J69" s="42"/>
      <c r="K69" s="31"/>
      <c r="L69" s="31"/>
      <c r="M69" s="31"/>
      <c r="N69" s="31"/>
      <c r="O69" s="31"/>
      <c r="P69" s="31"/>
    </row>
    <row r="70" spans="1:213" ht="14.5" thickBot="1" x14ac:dyDescent="0.35">
      <c r="A70" s="49" t="s">
        <v>10</v>
      </c>
      <c r="B70" s="2">
        <v>500</v>
      </c>
      <c r="C70" s="31"/>
      <c r="D70" s="31"/>
      <c r="E70" s="31"/>
      <c r="F70" s="31"/>
      <c r="G70" s="31"/>
      <c r="H70" s="31"/>
      <c r="I70" s="31"/>
      <c r="J70" s="42"/>
      <c r="K70" s="31"/>
      <c r="L70" s="31"/>
      <c r="M70" s="31"/>
      <c r="N70" s="31"/>
      <c r="O70" s="31"/>
      <c r="P70" s="31"/>
    </row>
    <row r="71" spans="1:213" x14ac:dyDescent="0.3">
      <c r="A71" s="31"/>
      <c r="B71" s="31"/>
      <c r="C71" s="31"/>
      <c r="D71" s="31"/>
      <c r="E71" s="31"/>
      <c r="F71" s="31"/>
      <c r="G71" s="31"/>
      <c r="H71" s="31"/>
      <c r="I71" s="31"/>
      <c r="J71" s="42"/>
      <c r="K71" s="31"/>
      <c r="L71" s="31"/>
      <c r="M71" s="31"/>
      <c r="N71" s="31"/>
      <c r="O71" s="31"/>
      <c r="P71" s="31"/>
    </row>
    <row r="72" spans="1:213" x14ac:dyDescent="0.3">
      <c r="A72" s="41" t="s">
        <v>45</v>
      </c>
      <c r="B72" s="31"/>
      <c r="C72" s="31"/>
      <c r="D72" s="31"/>
      <c r="E72" s="31"/>
      <c r="F72" s="31"/>
      <c r="G72" s="31"/>
      <c r="H72" s="31"/>
      <c r="I72" s="31"/>
      <c r="J72" s="42"/>
      <c r="K72" s="31"/>
      <c r="L72" s="31"/>
      <c r="M72" s="31"/>
      <c r="N72" s="31"/>
      <c r="O72" s="31"/>
      <c r="P72" s="31"/>
    </row>
    <row r="73" spans="1:213" x14ac:dyDescent="0.3">
      <c r="A73" s="41" t="s">
        <v>46</v>
      </c>
      <c r="B73" s="31"/>
      <c r="C73" s="31"/>
      <c r="D73" s="31"/>
      <c r="E73" s="31"/>
      <c r="F73" s="31"/>
      <c r="G73" s="31"/>
      <c r="H73" s="31"/>
      <c r="I73" s="31"/>
      <c r="J73" s="42"/>
      <c r="K73" s="31"/>
      <c r="L73" s="31"/>
      <c r="M73" s="31"/>
      <c r="N73" s="31"/>
      <c r="O73" s="31"/>
      <c r="P73" s="31"/>
    </row>
    <row r="74" spans="1:213" ht="14.5" thickBot="1" x14ac:dyDescent="0.35">
      <c r="A74" s="31" t="s">
        <v>44</v>
      </c>
      <c r="B74" s="31"/>
      <c r="C74" s="31"/>
      <c r="D74" s="31"/>
      <c r="E74" s="31"/>
      <c r="F74" s="31"/>
      <c r="G74" s="31"/>
      <c r="H74" s="31"/>
      <c r="I74" s="31"/>
      <c r="J74" s="42"/>
      <c r="K74" s="31"/>
      <c r="L74" s="31"/>
      <c r="M74" s="31"/>
      <c r="N74" s="31"/>
      <c r="O74" s="31"/>
      <c r="P74" s="31"/>
    </row>
    <row r="75" spans="1:213" x14ac:dyDescent="0.3">
      <c r="A75" s="50" t="s">
        <v>12</v>
      </c>
      <c r="B75" s="50">
        <v>500</v>
      </c>
      <c r="C75" s="31"/>
      <c r="D75" s="31"/>
      <c r="E75" s="31"/>
      <c r="F75" s="31"/>
      <c r="G75" s="31"/>
      <c r="H75" s="31"/>
      <c r="I75" s="31"/>
      <c r="J75" s="42"/>
      <c r="K75" s="31"/>
      <c r="L75" s="31"/>
      <c r="M75" s="31"/>
      <c r="N75" s="31"/>
      <c r="O75" s="31"/>
      <c r="P75" s="31"/>
    </row>
    <row r="76" spans="1:213" x14ac:dyDescent="0.3">
      <c r="A76" s="7" t="s">
        <v>13</v>
      </c>
      <c r="B76" s="7">
        <v>250</v>
      </c>
      <c r="C76" s="31"/>
      <c r="D76" s="31"/>
      <c r="E76" s="31"/>
      <c r="F76" s="31"/>
      <c r="G76" s="31"/>
      <c r="H76" s="31"/>
      <c r="I76" s="31"/>
      <c r="J76" s="42"/>
      <c r="K76" s="31"/>
      <c r="L76" s="31"/>
      <c r="M76" s="31"/>
      <c r="N76" s="31"/>
      <c r="O76" s="31"/>
      <c r="P76" s="31"/>
    </row>
    <row r="77" spans="1:213" x14ac:dyDescent="0.3">
      <c r="A77" s="7" t="s">
        <v>14</v>
      </c>
      <c r="B77" s="7">
        <v>250</v>
      </c>
      <c r="C77" s="31"/>
      <c r="D77" s="31"/>
      <c r="E77" s="31"/>
      <c r="F77" s="31"/>
      <c r="G77" s="31"/>
      <c r="H77" s="31"/>
      <c r="I77" s="31"/>
      <c r="J77" s="42"/>
      <c r="K77" s="31"/>
      <c r="L77" s="31"/>
      <c r="M77" s="31"/>
      <c r="N77" s="31"/>
      <c r="O77" s="31"/>
      <c r="P77" s="31"/>
    </row>
    <row r="78" spans="1:213" x14ac:dyDescent="0.3">
      <c r="A78" s="7" t="s">
        <v>15</v>
      </c>
      <c r="B78" s="7">
        <v>200</v>
      </c>
      <c r="C78" s="31"/>
      <c r="D78" s="31"/>
      <c r="E78" s="31"/>
      <c r="F78" s="31"/>
      <c r="G78" s="31"/>
      <c r="H78" s="31"/>
      <c r="I78" s="31"/>
      <c r="J78" s="42"/>
      <c r="K78" s="31"/>
      <c r="L78" s="31"/>
      <c r="M78" s="31"/>
      <c r="N78" s="31"/>
      <c r="O78" s="31"/>
      <c r="P78" s="31"/>
    </row>
    <row r="79" spans="1:213" x14ac:dyDescent="0.3">
      <c r="A79" s="7" t="s">
        <v>16</v>
      </c>
      <c r="B79" s="7">
        <v>550</v>
      </c>
      <c r="C79" s="31"/>
      <c r="D79" s="31"/>
      <c r="E79" s="31"/>
      <c r="F79" s="31"/>
      <c r="G79" s="31"/>
      <c r="H79" s="31"/>
      <c r="I79" s="31"/>
      <c r="J79" s="42"/>
      <c r="K79" s="31"/>
      <c r="L79" s="31"/>
      <c r="M79" s="31"/>
      <c r="N79" s="31"/>
      <c r="O79" s="31"/>
      <c r="P79" s="31"/>
    </row>
    <row r="80" spans="1:213" ht="14.5" thickBot="1" x14ac:dyDescent="0.35">
      <c r="A80" s="8" t="s">
        <v>17</v>
      </c>
      <c r="B80" s="8">
        <v>50</v>
      </c>
      <c r="C80" s="31"/>
      <c r="D80" s="31"/>
      <c r="E80" s="31"/>
      <c r="F80" s="31"/>
      <c r="G80" s="31"/>
      <c r="H80" s="31"/>
      <c r="I80" s="31"/>
      <c r="J80" s="42"/>
      <c r="K80" s="31"/>
      <c r="L80" s="31"/>
      <c r="M80" s="31"/>
      <c r="N80" s="31"/>
      <c r="O80" s="31"/>
      <c r="P80" s="31"/>
    </row>
    <row r="81" spans="1:16" x14ac:dyDescent="0.3">
      <c r="A81" s="31"/>
      <c r="B81" s="31"/>
      <c r="C81" s="31"/>
      <c r="D81" s="31"/>
      <c r="E81" s="31"/>
      <c r="F81" s="31"/>
      <c r="G81" s="31"/>
      <c r="H81" s="31"/>
      <c r="I81" s="31"/>
      <c r="J81" s="42"/>
      <c r="K81" s="31"/>
      <c r="L81" s="31"/>
      <c r="M81" s="31"/>
      <c r="N81" s="31"/>
      <c r="O81" s="31"/>
      <c r="P81" s="31"/>
    </row>
    <row r="82" spans="1:16" x14ac:dyDescent="0.3">
      <c r="A82" s="41" t="s">
        <v>47</v>
      </c>
      <c r="B82" s="31"/>
      <c r="C82" s="31"/>
      <c r="D82" s="31"/>
      <c r="E82" s="31"/>
      <c r="F82" s="31"/>
      <c r="G82" s="31"/>
      <c r="H82" s="31"/>
      <c r="I82" s="31"/>
      <c r="J82" s="42"/>
      <c r="K82" s="31"/>
      <c r="L82" s="31"/>
      <c r="M82" s="31"/>
      <c r="N82" s="31"/>
      <c r="O82" s="31"/>
      <c r="P82" s="31"/>
    </row>
    <row r="83" spans="1:16" ht="14.5" thickBot="1" x14ac:dyDescent="0.35">
      <c r="A83" s="31" t="s">
        <v>44</v>
      </c>
      <c r="B83" s="31"/>
      <c r="C83" s="31"/>
      <c r="D83" s="31"/>
      <c r="E83" s="31"/>
      <c r="F83" s="31"/>
      <c r="G83" s="31"/>
      <c r="H83" s="31"/>
      <c r="I83" s="31"/>
      <c r="J83" s="42"/>
      <c r="K83" s="31"/>
      <c r="L83" s="31"/>
      <c r="M83" s="31"/>
      <c r="N83" s="31"/>
      <c r="O83" s="31"/>
      <c r="P83" s="31"/>
    </row>
    <row r="84" spans="1:16" x14ac:dyDescent="0.3">
      <c r="A84" s="50" t="s">
        <v>31</v>
      </c>
      <c r="B84" s="50">
        <v>65</v>
      </c>
      <c r="C84" s="31"/>
      <c r="D84" s="31"/>
      <c r="E84" s="31"/>
      <c r="F84" s="31"/>
      <c r="G84" s="31"/>
      <c r="H84" s="31"/>
      <c r="I84" s="31"/>
      <c r="J84" s="42"/>
      <c r="K84" s="31"/>
      <c r="L84" s="31"/>
      <c r="M84" s="31"/>
      <c r="N84" s="31"/>
      <c r="O84" s="31"/>
      <c r="P84" s="31"/>
    </row>
    <row r="85" spans="1:16" x14ac:dyDescent="0.3">
      <c r="A85" s="7" t="s">
        <v>32</v>
      </c>
      <c r="B85" s="7">
        <v>65</v>
      </c>
      <c r="C85" s="31"/>
      <c r="D85" s="31"/>
      <c r="E85" s="31"/>
      <c r="F85" s="31"/>
      <c r="G85" s="31"/>
      <c r="H85" s="31"/>
      <c r="I85" s="31"/>
      <c r="J85" s="42"/>
      <c r="K85" s="31"/>
      <c r="L85" s="31"/>
      <c r="M85" s="31"/>
      <c r="N85" s="31"/>
      <c r="O85" s="31"/>
      <c r="P85" s="31"/>
    </row>
    <row r="86" spans="1:16" x14ac:dyDescent="0.3">
      <c r="A86" s="7" t="s">
        <v>33</v>
      </c>
      <c r="B86" s="7">
        <v>60</v>
      </c>
      <c r="C86" s="31"/>
      <c r="D86" s="31"/>
      <c r="E86" s="31"/>
      <c r="F86" s="31"/>
      <c r="G86" s="31"/>
      <c r="H86" s="31"/>
      <c r="I86" s="31"/>
      <c r="J86" s="42"/>
      <c r="K86" s="31"/>
      <c r="L86" s="31"/>
      <c r="M86" s="31"/>
      <c r="N86" s="31"/>
      <c r="O86" s="31"/>
      <c r="P86" s="31"/>
    </row>
    <row r="87" spans="1:16" x14ac:dyDescent="0.3">
      <c r="A87" s="7" t="s">
        <v>34</v>
      </c>
      <c r="B87" s="7">
        <v>150</v>
      </c>
      <c r="C87" s="31"/>
      <c r="D87" s="31"/>
      <c r="E87" s="31"/>
      <c r="F87" s="31"/>
      <c r="G87" s="31"/>
      <c r="H87" s="31"/>
      <c r="I87" s="31"/>
      <c r="J87" s="42"/>
      <c r="K87" s="31"/>
      <c r="L87" s="31"/>
      <c r="M87" s="31"/>
      <c r="N87" s="31"/>
      <c r="O87" s="31"/>
      <c r="P87" s="31"/>
    </row>
    <row r="88" spans="1:16" x14ac:dyDescent="0.3">
      <c r="A88" s="7" t="s">
        <v>26</v>
      </c>
      <c r="B88" s="7">
        <v>1500</v>
      </c>
      <c r="C88" s="31"/>
      <c r="D88" s="31"/>
      <c r="E88" s="31"/>
      <c r="F88" s="31"/>
      <c r="G88" s="31"/>
      <c r="H88" s="31"/>
      <c r="I88" s="31"/>
      <c r="J88" s="42"/>
      <c r="K88" s="31"/>
      <c r="L88" s="31"/>
      <c r="M88" s="31"/>
      <c r="N88" s="31"/>
      <c r="O88" s="31"/>
      <c r="P88" s="31"/>
    </row>
    <row r="89" spans="1:16" ht="17.5" customHeight="1" thickBot="1" x14ac:dyDescent="0.35">
      <c r="A89" s="8" t="s">
        <v>27</v>
      </c>
      <c r="B89" s="8">
        <v>120</v>
      </c>
      <c r="C89" s="31"/>
      <c r="D89" s="31"/>
      <c r="E89" s="31"/>
      <c r="F89" s="31"/>
      <c r="G89" s="31"/>
      <c r="H89" s="31"/>
      <c r="I89" s="31"/>
      <c r="J89" s="42"/>
      <c r="K89" s="31"/>
      <c r="L89" s="31"/>
      <c r="M89" s="31"/>
      <c r="N89" s="31"/>
      <c r="O89" s="31"/>
      <c r="P89" s="31"/>
    </row>
    <row r="90" spans="1:16" x14ac:dyDescent="0.3">
      <c r="A90" s="31"/>
      <c r="B90" s="31"/>
      <c r="C90" s="31"/>
      <c r="D90" s="31"/>
      <c r="E90" s="31"/>
      <c r="F90" s="31"/>
      <c r="G90" s="31"/>
      <c r="H90" s="31"/>
      <c r="I90" s="31"/>
      <c r="J90" s="42"/>
      <c r="K90" s="31"/>
      <c r="L90" s="31"/>
      <c r="M90" s="31"/>
      <c r="N90" s="31"/>
      <c r="O90" s="31"/>
      <c r="P90" s="31"/>
    </row>
    <row r="91" spans="1:16" x14ac:dyDescent="0.3">
      <c r="A91" s="41" t="s">
        <v>48</v>
      </c>
      <c r="B91" s="31"/>
      <c r="C91" s="31"/>
      <c r="D91" s="31"/>
      <c r="E91" s="31"/>
      <c r="F91" s="31"/>
      <c r="G91" s="31"/>
      <c r="H91" s="31"/>
      <c r="I91" s="31"/>
      <c r="J91" s="42"/>
      <c r="K91" s="31"/>
      <c r="L91" s="31"/>
      <c r="M91" s="31"/>
      <c r="N91" s="31"/>
      <c r="O91" s="31"/>
      <c r="P91" s="31"/>
    </row>
    <row r="92" spans="1:16" ht="14.5" thickBot="1" x14ac:dyDescent="0.35">
      <c r="A92" s="31" t="s">
        <v>44</v>
      </c>
      <c r="B92" s="31"/>
      <c r="C92" s="31"/>
      <c r="D92" s="31"/>
      <c r="E92" s="31"/>
      <c r="F92" s="31"/>
      <c r="G92" s="31"/>
      <c r="H92" s="31"/>
      <c r="I92" s="31"/>
      <c r="J92" s="42"/>
      <c r="K92" s="31"/>
      <c r="L92" s="31"/>
      <c r="M92" s="31"/>
      <c r="N92" s="31"/>
      <c r="O92" s="31"/>
      <c r="P92" s="31"/>
    </row>
    <row r="93" spans="1:16" x14ac:dyDescent="0.3">
      <c r="A93" s="50" t="s">
        <v>12</v>
      </c>
      <c r="B93" s="11">
        <v>150</v>
      </c>
      <c r="C93" s="31"/>
      <c r="D93" s="31"/>
      <c r="E93" s="31"/>
      <c r="F93" s="31"/>
      <c r="G93" s="31"/>
      <c r="H93" s="31"/>
      <c r="I93" s="31"/>
      <c r="J93" s="42"/>
      <c r="K93" s="31"/>
      <c r="L93" s="31"/>
      <c r="M93" s="31"/>
      <c r="N93" s="31"/>
      <c r="O93" s="31"/>
      <c r="P93" s="31"/>
    </row>
    <row r="94" spans="1:16" x14ac:dyDescent="0.3">
      <c r="A94" s="7" t="s">
        <v>13</v>
      </c>
      <c r="B94" s="9">
        <v>200</v>
      </c>
      <c r="C94" s="31"/>
      <c r="D94" s="31"/>
      <c r="E94" s="31"/>
      <c r="F94" s="31"/>
      <c r="G94" s="31"/>
      <c r="H94" s="31"/>
      <c r="I94" s="31"/>
      <c r="J94" s="42"/>
      <c r="K94" s="31"/>
      <c r="L94" s="31"/>
      <c r="M94" s="31"/>
      <c r="N94" s="31"/>
      <c r="O94" s="31"/>
      <c r="P94" s="31"/>
    </row>
    <row r="95" spans="1:16" x14ac:dyDescent="0.3">
      <c r="A95" s="7" t="s">
        <v>14</v>
      </c>
      <c r="B95" s="9">
        <v>80</v>
      </c>
      <c r="C95" s="31"/>
      <c r="D95" s="31"/>
      <c r="E95" s="31"/>
      <c r="F95" s="31"/>
      <c r="G95" s="31"/>
      <c r="H95" s="31"/>
      <c r="I95" s="31"/>
      <c r="J95" s="42"/>
      <c r="K95" s="31"/>
      <c r="L95" s="31"/>
      <c r="M95" s="31"/>
      <c r="N95" s="31"/>
      <c r="O95" s="31"/>
      <c r="P95" s="31"/>
    </row>
    <row r="96" spans="1:16" x14ac:dyDescent="0.3">
      <c r="A96" s="7" t="s">
        <v>15</v>
      </c>
      <c r="B96" s="9">
        <v>100</v>
      </c>
      <c r="C96" s="31"/>
      <c r="D96" s="31"/>
      <c r="E96" s="31"/>
      <c r="F96" s="31"/>
      <c r="G96" s="31"/>
      <c r="H96" s="31"/>
      <c r="I96" s="31"/>
      <c r="J96" s="42"/>
      <c r="K96" s="31"/>
      <c r="L96" s="31"/>
      <c r="M96" s="31"/>
      <c r="N96" s="31"/>
      <c r="O96" s="31"/>
      <c r="P96" s="31"/>
    </row>
    <row r="97" spans="1:16" x14ac:dyDescent="0.3">
      <c r="A97" s="7" t="s">
        <v>28</v>
      </c>
      <c r="B97" s="9">
        <v>102</v>
      </c>
      <c r="C97" s="31"/>
      <c r="D97" s="31"/>
      <c r="E97" s="31"/>
      <c r="F97" s="31"/>
      <c r="G97" s="31"/>
      <c r="H97" s="31"/>
      <c r="I97" s="31"/>
      <c r="J97" s="42"/>
      <c r="K97" s="31"/>
      <c r="L97" s="31"/>
      <c r="M97" s="31"/>
      <c r="N97" s="31"/>
      <c r="O97" s="31"/>
      <c r="P97" s="31"/>
    </row>
    <row r="98" spans="1:16" ht="14.5" thickBot="1" x14ac:dyDescent="0.35">
      <c r="A98" s="8" t="s">
        <v>25</v>
      </c>
      <c r="B98" s="10">
        <v>30</v>
      </c>
      <c r="C98" s="31"/>
      <c r="D98" s="31"/>
      <c r="E98" s="31"/>
      <c r="F98" s="31"/>
      <c r="G98" s="31"/>
      <c r="H98" s="31"/>
      <c r="I98" s="31"/>
      <c r="J98" s="42"/>
      <c r="K98" s="31"/>
      <c r="L98" s="31"/>
      <c r="M98" s="31"/>
      <c r="N98" s="31"/>
      <c r="O98" s="31"/>
      <c r="P98" s="31"/>
    </row>
    <row r="99" spans="1:16" x14ac:dyDescent="0.3">
      <c r="A99" s="31"/>
      <c r="B99" s="31"/>
      <c r="C99" s="31"/>
      <c r="D99" s="31"/>
      <c r="E99" s="31"/>
      <c r="F99" s="31"/>
      <c r="G99" s="31"/>
      <c r="H99" s="31"/>
      <c r="I99" s="31"/>
      <c r="J99" s="42"/>
      <c r="K99" s="31"/>
      <c r="L99" s="31"/>
      <c r="M99" s="31"/>
      <c r="N99" s="31"/>
      <c r="O99" s="31"/>
      <c r="P99" s="31"/>
    </row>
    <row r="100" spans="1:16" x14ac:dyDescent="0.3">
      <c r="A100" s="41" t="s">
        <v>49</v>
      </c>
      <c r="B100" s="31"/>
      <c r="C100" s="31"/>
      <c r="D100" s="31"/>
      <c r="E100" s="31"/>
      <c r="F100" s="31"/>
      <c r="G100" s="31"/>
      <c r="H100" s="31"/>
      <c r="I100" s="31"/>
      <c r="J100" s="42"/>
      <c r="K100" s="31"/>
      <c r="L100" s="31"/>
      <c r="M100" s="31"/>
      <c r="N100" s="31"/>
      <c r="O100" s="31"/>
      <c r="P100" s="31"/>
    </row>
    <row r="101" spans="1:16" ht="14.5" thickBot="1" x14ac:dyDescent="0.35">
      <c r="A101" s="31" t="s">
        <v>44</v>
      </c>
      <c r="B101" s="31"/>
      <c r="C101" s="31"/>
      <c r="D101" s="31"/>
      <c r="E101" s="31"/>
      <c r="F101" s="31"/>
      <c r="G101" s="31"/>
      <c r="H101" s="31"/>
      <c r="I101" s="31"/>
      <c r="J101" s="42"/>
      <c r="K101" s="31"/>
      <c r="L101" s="31"/>
      <c r="M101" s="31"/>
      <c r="N101" s="31"/>
      <c r="O101" s="31"/>
      <c r="P101" s="31"/>
    </row>
    <row r="102" spans="1:16" x14ac:dyDescent="0.3">
      <c r="A102" s="50" t="s">
        <v>12</v>
      </c>
      <c r="B102" s="11">
        <v>4600</v>
      </c>
      <c r="C102" s="31"/>
      <c r="D102" s="31"/>
      <c r="E102" s="31"/>
      <c r="F102" s="31"/>
      <c r="G102" s="31"/>
      <c r="H102" s="31"/>
      <c r="I102" s="31"/>
      <c r="J102" s="42"/>
      <c r="K102" s="31"/>
      <c r="L102" s="31"/>
      <c r="M102" s="31"/>
      <c r="N102" s="31"/>
      <c r="O102" s="31"/>
      <c r="P102" s="31"/>
    </row>
    <row r="103" spans="1:16" x14ac:dyDescent="0.3">
      <c r="A103" s="7" t="s">
        <v>13</v>
      </c>
      <c r="B103" s="9">
        <v>7200</v>
      </c>
      <c r="C103" s="31"/>
      <c r="D103" s="31"/>
      <c r="E103" s="31"/>
      <c r="F103" s="31"/>
      <c r="G103" s="31"/>
      <c r="H103" s="31"/>
      <c r="I103" s="31"/>
      <c r="J103" s="42"/>
      <c r="K103" s="31"/>
      <c r="L103" s="31"/>
      <c r="M103" s="31"/>
      <c r="N103" s="31"/>
      <c r="O103" s="31"/>
      <c r="P103" s="31"/>
    </row>
    <row r="104" spans="1:16" x14ac:dyDescent="0.3">
      <c r="A104" s="7" t="s">
        <v>14</v>
      </c>
      <c r="B104" s="9">
        <v>3200</v>
      </c>
      <c r="C104" s="31"/>
      <c r="D104" s="31"/>
      <c r="E104" s="31"/>
      <c r="F104" s="31"/>
      <c r="G104" s="31"/>
      <c r="H104" s="31"/>
      <c r="I104" s="31"/>
      <c r="J104" s="42"/>
      <c r="K104" s="31"/>
      <c r="L104" s="31"/>
      <c r="M104" s="31"/>
      <c r="N104" s="31"/>
      <c r="O104" s="31"/>
      <c r="P104" s="31"/>
    </row>
    <row r="105" spans="1:16" x14ac:dyDescent="0.3">
      <c r="A105" s="7" t="s">
        <v>15</v>
      </c>
      <c r="B105" s="9">
        <v>4400</v>
      </c>
      <c r="C105" s="31"/>
      <c r="D105" s="31"/>
      <c r="E105" s="31"/>
      <c r="F105" s="31"/>
      <c r="G105" s="31"/>
      <c r="H105" s="31"/>
      <c r="I105" s="31"/>
      <c r="J105" s="42"/>
      <c r="K105" s="31"/>
      <c r="L105" s="31"/>
      <c r="M105" s="31"/>
      <c r="N105" s="31"/>
      <c r="O105" s="31"/>
      <c r="P105" s="31"/>
    </row>
    <row r="106" spans="1:16" x14ac:dyDescent="0.3">
      <c r="A106" s="7" t="s">
        <v>21</v>
      </c>
      <c r="B106" s="9">
        <v>4500</v>
      </c>
      <c r="C106" s="31"/>
      <c r="D106" s="31"/>
      <c r="E106" s="31"/>
      <c r="F106" s="31"/>
      <c r="G106" s="31"/>
      <c r="H106" s="31"/>
      <c r="I106" s="31"/>
      <c r="J106" s="42"/>
      <c r="K106" s="31"/>
      <c r="L106" s="31"/>
      <c r="M106" s="31"/>
      <c r="N106" s="31"/>
      <c r="O106" s="31"/>
      <c r="P106" s="31"/>
    </row>
    <row r="107" spans="1:16" ht="14.5" thickBot="1" x14ac:dyDescent="0.35">
      <c r="A107" s="8" t="s">
        <v>20</v>
      </c>
      <c r="B107" s="10">
        <v>30000</v>
      </c>
      <c r="C107" s="31"/>
      <c r="D107" s="31"/>
      <c r="E107" s="31"/>
      <c r="F107" s="31"/>
      <c r="G107" s="31"/>
      <c r="H107" s="31"/>
      <c r="I107" s="31"/>
      <c r="J107" s="42"/>
      <c r="K107" s="31"/>
      <c r="L107" s="31"/>
      <c r="M107" s="31"/>
      <c r="N107" s="31"/>
      <c r="O107" s="31"/>
      <c r="P107" s="31"/>
    </row>
    <row r="108" spans="1:16" x14ac:dyDescent="0.3">
      <c r="A108" s="43"/>
      <c r="B108" s="44"/>
      <c r="C108" s="31"/>
      <c r="D108" s="44"/>
      <c r="E108" s="44"/>
      <c r="F108" s="44"/>
      <c r="G108" s="44"/>
      <c r="H108" s="44"/>
      <c r="I108" s="31"/>
      <c r="J108" s="42"/>
      <c r="K108" s="31"/>
      <c r="L108" s="31"/>
      <c r="M108" s="31"/>
      <c r="N108" s="31"/>
      <c r="O108" s="31"/>
      <c r="P108" s="31"/>
    </row>
    <row r="109" spans="1:16" x14ac:dyDescent="0.3">
      <c r="A109" s="41" t="s">
        <v>50</v>
      </c>
      <c r="B109" s="44"/>
      <c r="C109" s="31"/>
      <c r="D109" s="44"/>
      <c r="E109" s="44"/>
      <c r="F109" s="44"/>
      <c r="G109" s="44"/>
      <c r="H109" s="44"/>
      <c r="I109" s="31"/>
      <c r="J109" s="42"/>
      <c r="K109" s="31"/>
      <c r="L109" s="31"/>
      <c r="M109" s="31"/>
      <c r="N109" s="31"/>
      <c r="O109" s="31"/>
      <c r="P109" s="31"/>
    </row>
    <row r="110" spans="1:16" ht="14.5" thickBot="1" x14ac:dyDescent="0.35">
      <c r="A110" s="31" t="s">
        <v>44</v>
      </c>
      <c r="B110" s="44"/>
      <c r="C110" s="31"/>
      <c r="D110" s="44"/>
      <c r="E110" s="44"/>
      <c r="F110" s="44"/>
      <c r="G110" s="44"/>
      <c r="H110" s="44"/>
      <c r="I110" s="31"/>
      <c r="J110" s="42"/>
      <c r="K110" s="31"/>
      <c r="L110" s="31"/>
      <c r="M110" s="31"/>
      <c r="N110" s="31"/>
      <c r="O110" s="31"/>
      <c r="P110" s="31"/>
    </row>
    <row r="111" spans="1:16" x14ac:dyDescent="0.3">
      <c r="A111" s="13" t="s">
        <v>1</v>
      </c>
      <c r="B111" s="11">
        <v>2500000</v>
      </c>
      <c r="C111" s="31"/>
      <c r="D111" s="44"/>
      <c r="E111" s="44"/>
      <c r="F111" s="44"/>
      <c r="G111" s="44"/>
      <c r="H111" s="44"/>
      <c r="I111" s="31"/>
      <c r="J111" s="42"/>
      <c r="K111" s="31"/>
      <c r="L111" s="31"/>
      <c r="M111" s="31"/>
      <c r="N111" s="31"/>
      <c r="O111" s="31"/>
      <c r="P111" s="31"/>
    </row>
    <row r="112" spans="1:16" ht="14.5" thickBot="1" x14ac:dyDescent="0.35">
      <c r="A112" s="12" t="s">
        <v>29</v>
      </c>
      <c r="B112" s="10">
        <v>15</v>
      </c>
      <c r="C112" s="31"/>
      <c r="D112" s="45"/>
      <c r="E112" s="45"/>
      <c r="F112" s="45"/>
      <c r="G112" s="45"/>
      <c r="H112" s="45"/>
      <c r="I112" s="31"/>
      <c r="J112" s="42"/>
      <c r="K112" s="31"/>
      <c r="L112" s="31"/>
      <c r="M112" s="31"/>
      <c r="N112" s="31"/>
      <c r="O112" s="31"/>
      <c r="P112" s="31"/>
    </row>
    <row r="113" spans="1:16" ht="14.5" thickBot="1" x14ac:dyDescent="0.35">
      <c r="A113" s="25"/>
      <c r="B113" s="31"/>
      <c r="C113" s="31"/>
      <c r="D113" s="31"/>
      <c r="E113" s="31"/>
      <c r="F113" s="31"/>
      <c r="G113" s="31"/>
      <c r="H113" s="31"/>
      <c r="I113" s="31"/>
      <c r="J113" s="42"/>
      <c r="K113" s="31"/>
      <c r="L113" s="31"/>
      <c r="M113" s="31"/>
      <c r="N113" s="31"/>
      <c r="O113" s="31"/>
      <c r="P113" s="31"/>
    </row>
    <row r="114" spans="1:16" x14ac:dyDescent="0.3">
      <c r="A114" s="87" t="s">
        <v>53</v>
      </c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1:16" ht="14.5" thickBot="1" x14ac:dyDescent="0.35">
      <c r="A115" s="89" t="s">
        <v>54</v>
      </c>
      <c r="J115" s="20"/>
    </row>
    <row r="116" spans="1:16" ht="14.5" x14ac:dyDescent="0.35">
      <c r="A116" s="91" t="s">
        <v>66</v>
      </c>
      <c r="B116" s="88"/>
      <c r="C116" s="88"/>
      <c r="D116" s="88"/>
      <c r="E116" s="88"/>
      <c r="F116" s="88"/>
      <c r="G116" s="88"/>
      <c r="H116" s="88"/>
      <c r="I116" s="88"/>
      <c r="J116" s="88"/>
    </row>
    <row r="117" spans="1:16" ht="14.5" x14ac:dyDescent="0.3">
      <c r="A117" s="92" t="s">
        <v>67</v>
      </c>
      <c r="J117" s="20"/>
    </row>
    <row r="118" spans="1:16" ht="14.5" x14ac:dyDescent="0.3">
      <c r="A118" s="92" t="s">
        <v>68</v>
      </c>
      <c r="B118" s="93"/>
      <c r="J118" s="20"/>
    </row>
    <row r="119" spans="1:16" ht="14.5" x14ac:dyDescent="0.3">
      <c r="A119" s="92" t="s">
        <v>69</v>
      </c>
      <c r="B119" s="93"/>
      <c r="J119" s="20"/>
    </row>
    <row r="120" spans="1:16" ht="14.5" x14ac:dyDescent="0.3">
      <c r="A120" s="92" t="s">
        <v>70</v>
      </c>
      <c r="B120" s="93"/>
      <c r="J120" s="20"/>
    </row>
  </sheetData>
  <sheetProtection sheet="1" objects="1" scenarios="1" insertColumns="0" insertRows="0" deleteColumns="0" deleteRows="0" autoFilter="0" pivotTables="0"/>
  <phoneticPr fontId="8" type="noConversion"/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Premissas e Projeções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Ortiz</dc:creator>
  <cp:lastModifiedBy>Pedro Dargham Simionato</cp:lastModifiedBy>
  <dcterms:created xsi:type="dcterms:W3CDTF">2019-12-12T12:16:17Z</dcterms:created>
  <dcterms:modified xsi:type="dcterms:W3CDTF">2023-01-23T14:58:49Z</dcterms:modified>
</cp:coreProperties>
</file>